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DieseArbeitsmappe"/>
  <mc:AlternateContent xmlns:mc="http://schemas.openxmlformats.org/markup-compatibility/2006">
    <mc:Choice Requires="x15">
      <x15ac:absPath xmlns:x15ac="http://schemas.microsoft.com/office/spreadsheetml/2010/11/ac" url="https://sla-eakte-prod.sla.ads.niedersachsen.de:443/vis/997B9619-9D2E-530D-3D23-EA895FAC320C/webdav/208211/"/>
    </mc:Choice>
  </mc:AlternateContent>
  <xr:revisionPtr revIDLastSave="0" documentId="13_ncr:1_{0A8704D9-A67C-44C0-9F3E-AAED62F6FDD6}" xr6:coauthVersionLast="47" xr6:coauthVersionMax="47" xr10:uidLastSave="{00000000-0000-0000-0000-000000000000}"/>
  <workbookProtection workbookAlgorithmName="SHA-512" workbookHashValue="monY9usc/HSE3trnTae3z6Zj/0f9lwYt7Y69TzztOoKLaDsx87A2OaPBjEkcCGMdEbl6VbdlOUtLeyx9jpxcfQ==" workbookSaltValue="49xKaSe3Hu8dfgNJoOud0w==" workbookSpinCount="100000" lockStructure="1"/>
  <bookViews>
    <workbookView xWindow="-28920" yWindow="-2010" windowWidth="29040" windowHeight="17520" firstSheet="1" activeTab="2" xr2:uid="{63626396-AB00-4CF8-9CCC-C0EDF501017D}"/>
  </bookViews>
  <sheets>
    <sheet name="Änderungsdoku" sheetId="2" r:id="rId1"/>
    <sheet name="Ausfüllhinweise" sheetId="26" r:id="rId2"/>
    <sheet name="Blatt 1 Allgemeine Angaben" sheetId="3" r:id="rId3"/>
    <sheet name="Blatt 2 Angaben Begünstigte" sheetId="5" r:id="rId4"/>
    <sheet name="Blatt 3 Kulturen - Risiken" sheetId="20" r:id="rId5"/>
    <sheet name="Seite 4 Zuschussberechnung" sheetId="14" state="hidden" r:id="rId6"/>
    <sheet name="Kataloge" sheetId="4" state="hidden" r:id="rId7"/>
    <sheet name="Blatt 4 Priorisierung Zusatzang" sheetId="27" r:id="rId8"/>
    <sheet name="Blatt 5 Erklärungen z. Antrag" sheetId="25" r:id="rId9"/>
    <sheet name="Seite 5 Anlagen" sheetId="7" state="hidden" r:id="rId10"/>
  </sheets>
  <definedNames>
    <definedName name="_xlnm._FilterDatabase" localSheetId="6" hidden="1">Kataloge!$D$1:$F$137</definedName>
    <definedName name="_Hlk163056328" localSheetId="7">'Blatt 4 Priorisierung Zusatzang'!$B$12</definedName>
    <definedName name="Ackerfutter">Kataloge!$D$2:$D$8</definedName>
    <definedName name="Andere_Handelsgewächse">Kataloge!$D$9:$D$11</definedName>
    <definedName name="Bew.Stellen">Kataloge!$I$1:$M$50</definedName>
    <definedName name="Dauergrünland">Kataloge!$D$12:$D$25</definedName>
    <definedName name="Dauerkulturen">Kataloge!$D$27:$D$55</definedName>
    <definedName name="_xlnm.Print_Area" localSheetId="0">Änderungsdoku!$A:$C</definedName>
    <definedName name="_xlnm.Print_Area" localSheetId="1">Ausfüllhinweise!$A$1:$AL$72</definedName>
    <definedName name="_xlnm.Print_Area" localSheetId="2">'Blatt 1 Allgemeine Angaben'!$A$1:$AL$68</definedName>
    <definedName name="_xlnm.Print_Area" localSheetId="3">'Blatt 2 Angaben Begünstigte'!$A$1:$K$78</definedName>
    <definedName name="_xlnm.Print_Area" localSheetId="7">'Blatt 4 Priorisierung Zusatzang'!$A$1:$L$67</definedName>
    <definedName name="_xlnm.Print_Area" localSheetId="5">'Seite 4 Zuschussberechnung'!$A$2:$L$43</definedName>
    <definedName name="_xlnm.Print_Area" localSheetId="9">'Seite 5 Anlagen'!$A$1:$K$60</definedName>
    <definedName name="_xlnm.Print_Titles" localSheetId="0">Änderungsdoku!$6:$6</definedName>
    <definedName name="_xlnm.Print_Titles" localSheetId="4">'Blatt 3 Kulturen - Risiken'!$16:$21</definedName>
    <definedName name="Energiepflanzen">Kataloge!$D$56:$D$61</definedName>
    <definedName name="Ergebnis">Kataloge!$A$1:$A$3</definedName>
    <definedName name="Gemüse">Kataloge!$D$62:$D$64</definedName>
    <definedName name="Getreide">Kataloge!$D$65:$D$87</definedName>
    <definedName name="Hackfrüchte">Kataloge!$D$90:$D$95</definedName>
    <definedName name="Jahr">Kataloge!$A$37:$A$45</definedName>
    <definedName name="Krit_DK">Kataloge!$A$56:$A$60</definedName>
    <definedName name="Kulturgruppe">Kataloge!$A$5:$A$17</definedName>
    <definedName name="Leg_Mischung">Kataloge!$D$96:$D$101</definedName>
    <definedName name="Mischkultur">Kataloge!$D$119:$E$130</definedName>
    <definedName name="NC">Kataloge!$D$2:$D$137</definedName>
    <definedName name="NC_DK">Kataloge!$D$27:$D$55</definedName>
    <definedName name="Ölsaaten">Kataloge!$D$131:$D$137</definedName>
    <definedName name="Tochterunternehmen">#REF!</definedName>
    <definedName name="Versicherung">Kataloge!$A$27:$A$32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3" l="1"/>
  <c r="A67" i="3" a="1"/>
  <c r="A67" i="3" s="1"/>
  <c r="L2" i="27" l="1"/>
  <c r="A2" i="25"/>
  <c r="A2" i="27"/>
  <c r="A3" i="20"/>
  <c r="A2" i="5"/>
  <c r="E66" i="27"/>
  <c r="E64" i="27"/>
  <c r="E62" i="27"/>
  <c r="E60" i="27"/>
  <c r="E58" i="27"/>
  <c r="E56" i="27"/>
  <c r="E54" i="27"/>
  <c r="E52" i="27"/>
  <c r="E50" i="27"/>
  <c r="E48" i="27"/>
  <c r="E46" i="27"/>
  <c r="E44" i="27"/>
  <c r="E42" i="27"/>
  <c r="E40" i="27"/>
  <c r="E38" i="27"/>
  <c r="E36" i="27"/>
  <c r="E34" i="27"/>
  <c r="E32" i="27"/>
  <c r="E30" i="27"/>
  <c r="E28" i="27"/>
  <c r="E26" i="27"/>
  <c r="E24" i="27"/>
  <c r="E22" i="27"/>
  <c r="E20" i="27"/>
  <c r="E18" i="27"/>
  <c r="E16" i="27"/>
  <c r="E14" i="27"/>
  <c r="B12" i="27"/>
  <c r="B10" i="27"/>
  <c r="N12" i="27"/>
  <c r="N14" i="27" s="1"/>
  <c r="E12" i="27"/>
  <c r="A12" i="27"/>
  <c r="A14" i="27" s="1"/>
  <c r="A16" i="27" s="1"/>
  <c r="A18" i="27" s="1"/>
  <c r="A20" i="27" s="1"/>
  <c r="A22" i="27" s="1"/>
  <c r="A24" i="27" s="1"/>
  <c r="A26" i="27" s="1"/>
  <c r="A28" i="27" s="1"/>
  <c r="A30" i="27" s="1"/>
  <c r="A32" i="27" s="1"/>
  <c r="A34" i="27" s="1"/>
  <c r="A36" i="27" s="1"/>
  <c r="A38" i="27" s="1"/>
  <c r="A40" i="27" s="1"/>
  <c r="A42" i="27" s="1"/>
  <c r="A44" i="27" s="1"/>
  <c r="A46" i="27" s="1"/>
  <c r="A48" i="27" s="1"/>
  <c r="A50" i="27" s="1"/>
  <c r="A52" i="27" s="1"/>
  <c r="A54" i="27" s="1"/>
  <c r="A56" i="27" s="1"/>
  <c r="A58" i="27" s="1"/>
  <c r="A60" i="27" s="1"/>
  <c r="A62" i="27" s="1"/>
  <c r="A64" i="27" s="1"/>
  <c r="A66" i="27" s="1"/>
  <c r="A11" i="27"/>
  <c r="E10" i="27"/>
  <c r="B22" i="20"/>
  <c r="I11" i="20"/>
  <c r="W26" i="20"/>
  <c r="W28" i="20"/>
  <c r="W30" i="20"/>
  <c r="W32" i="20"/>
  <c r="W34" i="20"/>
  <c r="W36" i="20"/>
  <c r="L9" i="5"/>
  <c r="L20" i="5"/>
  <c r="L29" i="5"/>
  <c r="B72" i="26" l="1"/>
  <c r="A63" i="25"/>
  <c r="B14" i="27"/>
  <c r="N16" i="27"/>
  <c r="AN4" i="3"/>
  <c r="A14" i="3" s="1"/>
  <c r="W11" i="20"/>
  <c r="A24" i="20"/>
  <c r="A26" i="20" s="1"/>
  <c r="A28" i="20" s="1"/>
  <c r="N18" i="27" l="1"/>
  <c r="B16" i="27"/>
  <c r="A29" i="20"/>
  <c r="A30" i="20"/>
  <c r="A27" i="20"/>
  <c r="B18" i="27" l="1"/>
  <c r="N20" i="27"/>
  <c r="A32" i="20"/>
  <c r="A31" i="20"/>
  <c r="N22" i="27" l="1"/>
  <c r="B20" i="27"/>
  <c r="A33" i="20"/>
  <c r="A34" i="20"/>
  <c r="B22" i="27" l="1"/>
  <c r="N24" i="27"/>
  <c r="A36" i="20"/>
  <c r="A35" i="20"/>
  <c r="B24" i="27" l="1"/>
  <c r="N26" i="27"/>
  <c r="A37" i="20"/>
  <c r="A38" i="20"/>
  <c r="B26" i="27" l="1"/>
  <c r="N28" i="27"/>
  <c r="A39" i="20"/>
  <c r="A40" i="20"/>
  <c r="N30" i="27" l="1"/>
  <c r="B28" i="27"/>
  <c r="A41" i="20"/>
  <c r="A42" i="20"/>
  <c r="N32" i="27" l="1"/>
  <c r="B30" i="27"/>
  <c r="A44" i="20"/>
  <c r="A43" i="20"/>
  <c r="N34" i="27" l="1"/>
  <c r="B32" i="27"/>
  <c r="A45" i="20"/>
  <c r="A46" i="20"/>
  <c r="B34" i="27" l="1"/>
  <c r="N36" i="27"/>
  <c r="A47" i="20"/>
  <c r="A48" i="20"/>
  <c r="N38" i="27" l="1"/>
  <c r="B36" i="27"/>
  <c r="A50" i="20"/>
  <c r="A49" i="20"/>
  <c r="B38" i="27" l="1"/>
  <c r="N40" i="27"/>
  <c r="A52" i="20"/>
  <c r="A51" i="20"/>
  <c r="N42" i="27" l="1"/>
  <c r="B40" i="27"/>
  <c r="A53" i="20"/>
  <c r="A54" i="20"/>
  <c r="B42" i="27" l="1"/>
  <c r="N44" i="27"/>
  <c r="A55" i="20"/>
  <c r="A56" i="20"/>
  <c r="N46" i="27" l="1"/>
  <c r="B44" i="27"/>
  <c r="A57" i="20"/>
  <c r="A58" i="20"/>
  <c r="B46" i="27" l="1"/>
  <c r="N48" i="27"/>
  <c r="A60" i="20"/>
  <c r="A59" i="20"/>
  <c r="B48" i="27" l="1"/>
  <c r="N50" i="27"/>
  <c r="A61" i="20"/>
  <c r="A62" i="20"/>
  <c r="B50" i="27" l="1"/>
  <c r="N52" i="27"/>
  <c r="A64" i="20"/>
  <c r="A63" i="20"/>
  <c r="B52" i="27" l="1"/>
  <c r="N54" i="27"/>
  <c r="A65" i="20"/>
  <c r="A66" i="20"/>
  <c r="B54" i="27" l="1"/>
  <c r="N56" i="27"/>
  <c r="A68" i="20"/>
  <c r="A67" i="20"/>
  <c r="B56" i="27" l="1"/>
  <c r="N58" i="27"/>
  <c r="A69" i="20"/>
  <c r="A70" i="20"/>
  <c r="B58" i="27" l="1"/>
  <c r="N60" i="27"/>
  <c r="A72" i="20"/>
  <c r="A71" i="20"/>
  <c r="B60" i="27" l="1"/>
  <c r="N62" i="27"/>
  <c r="A74" i="20"/>
  <c r="A73" i="20"/>
  <c r="N64" i="27" l="1"/>
  <c r="B62" i="27"/>
  <c r="A76" i="20"/>
  <c r="A75" i="20"/>
  <c r="B64" i="27" l="1"/>
  <c r="N66" i="27"/>
  <c r="B66" i="27" s="1"/>
  <c r="A77" i="20"/>
  <c r="A78" i="20"/>
  <c r="A79" i="20" l="1"/>
  <c r="A80" i="20"/>
  <c r="A82" i="20" l="1"/>
  <c r="A81" i="20"/>
  <c r="A84" i="20" l="1"/>
  <c r="A83" i="20"/>
  <c r="A85" i="20" l="1"/>
  <c r="A86" i="20"/>
  <c r="A87" i="20" l="1"/>
  <c r="A88" i="20"/>
  <c r="A89" i="20" l="1"/>
  <c r="A90" i="20"/>
  <c r="A92" i="20" l="1"/>
  <c r="A91" i="20"/>
  <c r="A93" i="20" l="1"/>
  <c r="A94" i="20"/>
  <c r="A95" i="20" l="1"/>
  <c r="A96" i="20"/>
  <c r="A98" i="20" l="1"/>
  <c r="A97" i="20"/>
  <c r="A100" i="20" l="1"/>
  <c r="A99" i="20"/>
  <c r="A101" i="20" l="1"/>
  <c r="A102" i="20"/>
  <c r="A103" i="20" l="1"/>
  <c r="A104" i="20"/>
  <c r="A105" i="20" l="1"/>
  <c r="A106" i="20"/>
  <c r="A108" i="20" l="1"/>
  <c r="A107" i="20"/>
  <c r="A109" i="20" l="1"/>
  <c r="A110" i="20"/>
  <c r="A111" i="20" l="1"/>
  <c r="A112" i="20"/>
  <c r="A114" i="20" l="1"/>
  <c r="A113" i="20"/>
  <c r="A116" i="20" l="1"/>
  <c r="A115" i="20"/>
  <c r="A117" i="20" l="1"/>
  <c r="A118" i="20"/>
  <c r="A120" i="20" l="1"/>
  <c r="A119" i="20"/>
  <c r="A121" i="20" l="1"/>
  <c r="A122" i="20"/>
  <c r="A124" i="20" l="1"/>
  <c r="A123" i="20"/>
  <c r="A125" i="20" l="1"/>
  <c r="A126" i="20"/>
  <c r="A127" i="20" l="1"/>
  <c r="A128" i="20"/>
  <c r="A130" i="20" l="1"/>
  <c r="A129" i="20"/>
  <c r="A132" i="20" l="1"/>
  <c r="A131" i="20"/>
  <c r="A133" i="20" l="1"/>
  <c r="A134" i="20"/>
  <c r="A135" i="20" l="1"/>
  <c r="A136" i="20"/>
  <c r="A137" i="20" l="1"/>
  <c r="A138" i="20"/>
  <c r="A140" i="20" l="1"/>
  <c r="A139" i="20"/>
  <c r="A141" i="20" l="1"/>
  <c r="A142" i="20"/>
  <c r="A143" i="20" l="1"/>
  <c r="A144" i="20"/>
  <c r="A146" i="20" l="1"/>
  <c r="A145" i="20"/>
  <c r="A148" i="20" l="1"/>
  <c r="A147" i="20"/>
  <c r="A149" i="20" l="1"/>
  <c r="A150" i="20"/>
  <c r="A152" i="20" l="1"/>
  <c r="A151" i="20"/>
  <c r="A153" i="20" l="1"/>
  <c r="A154" i="20"/>
  <c r="A156" i="20" l="1"/>
  <c r="A155" i="20"/>
  <c r="A157" i="20" l="1"/>
  <c r="A158" i="20"/>
  <c r="A159" i="20" l="1"/>
  <c r="A160" i="20"/>
  <c r="A162" i="20" l="1"/>
  <c r="A161" i="20"/>
  <c r="A164" i="20" l="1"/>
  <c r="A163" i="20"/>
  <c r="A165" i="20" l="1"/>
  <c r="A166" i="20"/>
  <c r="A167" i="20" l="1"/>
  <c r="A168" i="20"/>
  <c r="A169" i="20" l="1"/>
  <c r="A170" i="20"/>
  <c r="A172" i="20" l="1"/>
  <c r="A171" i="20"/>
  <c r="A173" i="20" l="1"/>
  <c r="A174" i="20"/>
  <c r="A176" i="20" l="1"/>
  <c r="A175" i="20"/>
  <c r="A178" i="20" l="1"/>
  <c r="A177" i="20"/>
  <c r="A180" i="20" l="1"/>
  <c r="A179" i="20"/>
  <c r="A181" i="20" l="1"/>
  <c r="A182" i="20"/>
  <c r="A183" i="20" l="1"/>
  <c r="A184" i="20"/>
  <c r="A186" i="20" l="1"/>
  <c r="A185" i="20"/>
  <c r="A188" i="20" l="1"/>
  <c r="A187" i="20"/>
  <c r="A189" i="20" l="1"/>
  <c r="A190" i="20"/>
  <c r="A191" i="20" l="1"/>
  <c r="A192" i="20"/>
  <c r="A193" i="20" l="1"/>
  <c r="A194" i="20"/>
  <c r="A196" i="20" l="1"/>
  <c r="A195" i="20"/>
  <c r="A197" i="20" l="1"/>
  <c r="A198" i="20"/>
  <c r="A200" i="20" l="1"/>
  <c r="A199" i="20"/>
  <c r="A202" i="20" l="1"/>
  <c r="A201" i="20"/>
  <c r="A204" i="20" l="1"/>
  <c r="A203" i="20"/>
  <c r="A205" i="20" l="1"/>
  <c r="A206" i="20"/>
  <c r="A207" i="20" l="1"/>
  <c r="A208" i="20"/>
  <c r="A209" i="20" l="1"/>
  <c r="A210" i="20"/>
  <c r="A212" i="20" l="1"/>
  <c r="A211" i="20"/>
  <c r="A213" i="20" l="1"/>
  <c r="A214" i="20"/>
  <c r="A215" i="20" l="1"/>
  <c r="A216" i="20"/>
  <c r="A218" i="20" l="1"/>
  <c r="A217" i="20"/>
  <c r="A220" i="20" l="1"/>
  <c r="A221" i="20" s="1"/>
  <c r="A219" i="20"/>
  <c r="E9" i="20" l="1"/>
  <c r="E7" i="20"/>
  <c r="E32" i="20"/>
  <c r="S14" i="20"/>
  <c r="Q14" i="20"/>
  <c r="O14" i="20"/>
  <c r="M14" i="20"/>
  <c r="K14" i="20"/>
  <c r="E14" i="20"/>
  <c r="I14" i="20"/>
  <c r="G14" i="20"/>
  <c r="W220" i="20"/>
  <c r="W218" i="20"/>
  <c r="W216" i="20"/>
  <c r="W214" i="20"/>
  <c r="W212" i="20"/>
  <c r="W210" i="20"/>
  <c r="W208" i="20"/>
  <c r="W206" i="20"/>
  <c r="W204" i="20"/>
  <c r="W202" i="20"/>
  <c r="W200" i="20"/>
  <c r="W198" i="20"/>
  <c r="W196" i="20"/>
  <c r="W194" i="20"/>
  <c r="W192" i="20"/>
  <c r="W190" i="20"/>
  <c r="W188" i="20"/>
  <c r="W186" i="20"/>
  <c r="W184" i="20"/>
  <c r="W182" i="20"/>
  <c r="W180" i="20"/>
  <c r="W178" i="20"/>
  <c r="W176" i="20"/>
  <c r="W174" i="20"/>
  <c r="W172" i="20"/>
  <c r="W170" i="20"/>
  <c r="W168" i="20"/>
  <c r="W166" i="20"/>
  <c r="W164" i="20"/>
  <c r="W162" i="20"/>
  <c r="W160" i="20"/>
  <c r="W158" i="20"/>
  <c r="W156" i="20"/>
  <c r="W154" i="20"/>
  <c r="W152" i="20"/>
  <c r="W150" i="20"/>
  <c r="W148" i="20"/>
  <c r="W146" i="20"/>
  <c r="W144" i="20"/>
  <c r="W142" i="20"/>
  <c r="W140" i="20"/>
  <c r="W138" i="20"/>
  <c r="W136" i="20"/>
  <c r="W134" i="20"/>
  <c r="W132" i="20"/>
  <c r="W130" i="20"/>
  <c r="W128" i="20"/>
  <c r="W126" i="20"/>
  <c r="W124" i="20"/>
  <c r="W122" i="20"/>
  <c r="W120" i="20"/>
  <c r="W118" i="20"/>
  <c r="W116" i="20"/>
  <c r="W114" i="20"/>
  <c r="W112" i="20"/>
  <c r="W110" i="20"/>
  <c r="W108" i="20"/>
  <c r="W106" i="20"/>
  <c r="W104" i="20"/>
  <c r="W102" i="20"/>
  <c r="W100" i="20"/>
  <c r="W98" i="20"/>
  <c r="W96" i="20"/>
  <c r="W94" i="20"/>
  <c r="W92" i="20"/>
  <c r="W90" i="20"/>
  <c r="W88" i="20"/>
  <c r="W86" i="20"/>
  <c r="W84" i="20"/>
  <c r="W82" i="20"/>
  <c r="W80" i="20"/>
  <c r="W78" i="20"/>
  <c r="W76" i="20"/>
  <c r="W74" i="20"/>
  <c r="W72" i="20"/>
  <c r="W70" i="20"/>
  <c r="W68" i="20"/>
  <c r="W66" i="20"/>
  <c r="W64" i="20"/>
  <c r="W62" i="20"/>
  <c r="W60" i="20"/>
  <c r="W58" i="20"/>
  <c r="W56" i="20"/>
  <c r="W54" i="20"/>
  <c r="W52" i="20"/>
  <c r="W50" i="20"/>
  <c r="W48" i="20"/>
  <c r="W46" i="20"/>
  <c r="W44" i="20"/>
  <c r="W42" i="20"/>
  <c r="W40" i="20"/>
  <c r="W38" i="20"/>
  <c r="W24" i="20"/>
  <c r="W22" i="20"/>
  <c r="B220" i="20"/>
  <c r="B218" i="20"/>
  <c r="B216" i="20"/>
  <c r="B214" i="20"/>
  <c r="B212" i="20"/>
  <c r="B210" i="20"/>
  <c r="B208" i="20"/>
  <c r="B206" i="20"/>
  <c r="B204" i="20"/>
  <c r="B202" i="20"/>
  <c r="B200" i="20"/>
  <c r="B198" i="20"/>
  <c r="B196" i="20"/>
  <c r="B194" i="20"/>
  <c r="B192" i="20"/>
  <c r="B190" i="20"/>
  <c r="B188" i="20"/>
  <c r="B186" i="20"/>
  <c r="B184" i="20"/>
  <c r="B182" i="20"/>
  <c r="B180" i="20"/>
  <c r="B178" i="20"/>
  <c r="B176" i="20"/>
  <c r="B174" i="20"/>
  <c r="B172" i="20"/>
  <c r="B170" i="20"/>
  <c r="B168" i="20"/>
  <c r="B166" i="20"/>
  <c r="B164" i="20"/>
  <c r="B162" i="20"/>
  <c r="B160" i="20"/>
  <c r="B158" i="20"/>
  <c r="B156" i="20"/>
  <c r="B154" i="20"/>
  <c r="B152" i="20"/>
  <c r="B150" i="20"/>
  <c r="B148" i="20"/>
  <c r="B146" i="20"/>
  <c r="B144" i="20"/>
  <c r="B142" i="20"/>
  <c r="B140" i="20"/>
  <c r="B138" i="20"/>
  <c r="B136" i="20"/>
  <c r="B134" i="20"/>
  <c r="B132" i="20"/>
  <c r="B130" i="20"/>
  <c r="B128" i="20"/>
  <c r="B126" i="20"/>
  <c r="B124" i="20"/>
  <c r="B122" i="20"/>
  <c r="B120" i="20"/>
  <c r="B118" i="20"/>
  <c r="B116" i="20"/>
  <c r="B114" i="20"/>
  <c r="B112" i="20"/>
  <c r="B110" i="20"/>
  <c r="B108" i="20"/>
  <c r="B106" i="20"/>
  <c r="B104" i="20"/>
  <c r="B102" i="20"/>
  <c r="B100" i="20"/>
  <c r="B98" i="20"/>
  <c r="B96" i="20"/>
  <c r="B94" i="20"/>
  <c r="B92" i="20"/>
  <c r="B90" i="20"/>
  <c r="B88" i="20"/>
  <c r="B86" i="20"/>
  <c r="B84" i="20"/>
  <c r="B82" i="20"/>
  <c r="B80" i="20"/>
  <c r="B78" i="20"/>
  <c r="B76" i="20"/>
  <c r="B74" i="20"/>
  <c r="B72" i="20"/>
  <c r="B70" i="20"/>
  <c r="B68" i="20"/>
  <c r="B66" i="20"/>
  <c r="B64" i="20"/>
  <c r="B62" i="20"/>
  <c r="B60" i="20"/>
  <c r="B58" i="20"/>
  <c r="B56" i="20"/>
  <c r="B54" i="20"/>
  <c r="B52" i="20"/>
  <c r="B50" i="20"/>
  <c r="B48" i="20"/>
  <c r="B46" i="20"/>
  <c r="B44" i="20"/>
  <c r="B42" i="20"/>
  <c r="B40" i="20"/>
  <c r="B38" i="20"/>
  <c r="B36" i="20"/>
  <c r="B34" i="20"/>
  <c r="B32" i="20"/>
  <c r="B30" i="20"/>
  <c r="B28" i="20"/>
  <c r="B26" i="20"/>
  <c r="B24" i="20"/>
  <c r="AC24" i="20"/>
  <c r="AD24" i="20"/>
  <c r="AE24" i="20"/>
  <c r="AF24" i="20"/>
  <c r="AG24" i="20"/>
  <c r="AC26" i="20"/>
  <c r="AD26" i="20"/>
  <c r="AE26" i="20"/>
  <c r="AF26" i="20"/>
  <c r="AG26" i="20"/>
  <c r="AC28" i="20"/>
  <c r="AD28" i="20"/>
  <c r="AE28" i="20"/>
  <c r="AF28" i="20"/>
  <c r="AG28" i="20"/>
  <c r="AC30" i="20"/>
  <c r="AD30" i="20"/>
  <c r="AE30" i="20"/>
  <c r="AF30" i="20"/>
  <c r="AG30" i="20"/>
  <c r="AC32" i="20"/>
  <c r="AD32" i="20"/>
  <c r="AE32" i="20"/>
  <c r="AF32" i="20"/>
  <c r="AG32" i="20"/>
  <c r="AC34" i="20"/>
  <c r="AD34" i="20"/>
  <c r="AE34" i="20"/>
  <c r="AF34" i="20"/>
  <c r="AG34" i="20"/>
  <c r="AC36" i="20"/>
  <c r="AD36" i="20"/>
  <c r="AE36" i="20"/>
  <c r="AF36" i="20"/>
  <c r="AG36" i="20"/>
  <c r="AC38" i="20"/>
  <c r="AD38" i="20"/>
  <c r="AE38" i="20"/>
  <c r="AF38" i="20"/>
  <c r="AG38" i="20"/>
  <c r="AC40" i="20"/>
  <c r="AD40" i="20"/>
  <c r="AE40" i="20"/>
  <c r="AF40" i="20"/>
  <c r="AG40" i="20"/>
  <c r="AC42" i="20"/>
  <c r="AD42" i="20"/>
  <c r="AE42" i="20"/>
  <c r="AF42" i="20"/>
  <c r="AG42" i="20"/>
  <c r="AC44" i="20"/>
  <c r="AD44" i="20"/>
  <c r="AE44" i="20"/>
  <c r="AF44" i="20"/>
  <c r="AG44" i="20"/>
  <c r="AC46" i="20"/>
  <c r="AD46" i="20"/>
  <c r="AE46" i="20"/>
  <c r="AF46" i="20"/>
  <c r="AG46" i="20"/>
  <c r="AC48" i="20"/>
  <c r="AD48" i="20"/>
  <c r="AE48" i="20"/>
  <c r="AF48" i="20"/>
  <c r="AG48" i="20"/>
  <c r="AC50" i="20"/>
  <c r="AD50" i="20"/>
  <c r="AE50" i="20"/>
  <c r="AF50" i="20"/>
  <c r="AG50" i="20"/>
  <c r="AC52" i="20"/>
  <c r="AD52" i="20"/>
  <c r="AE52" i="20"/>
  <c r="AF52" i="20"/>
  <c r="AG52" i="20"/>
  <c r="AC54" i="20"/>
  <c r="AD54" i="20"/>
  <c r="AE54" i="20"/>
  <c r="AF54" i="20"/>
  <c r="AG54" i="20"/>
  <c r="AC56" i="20"/>
  <c r="AD56" i="20"/>
  <c r="AE56" i="20"/>
  <c r="AF56" i="20"/>
  <c r="AG56" i="20"/>
  <c r="AC58" i="20"/>
  <c r="AD58" i="20"/>
  <c r="AE58" i="20"/>
  <c r="AF58" i="20"/>
  <c r="AG58" i="20"/>
  <c r="AC60" i="20"/>
  <c r="AD60" i="20"/>
  <c r="AE60" i="20"/>
  <c r="AF60" i="20"/>
  <c r="AG60" i="20"/>
  <c r="AC62" i="20"/>
  <c r="AD62" i="20"/>
  <c r="AE62" i="20"/>
  <c r="AF62" i="20"/>
  <c r="AG62" i="20"/>
  <c r="AC64" i="20"/>
  <c r="AD64" i="20"/>
  <c r="AE64" i="20"/>
  <c r="AF64" i="20"/>
  <c r="AG64" i="20"/>
  <c r="AC66" i="20"/>
  <c r="AD66" i="20"/>
  <c r="AE66" i="20"/>
  <c r="AF66" i="20"/>
  <c r="AG66" i="20"/>
  <c r="AC68" i="20"/>
  <c r="AD68" i="20"/>
  <c r="AE68" i="20"/>
  <c r="AF68" i="20"/>
  <c r="AG68" i="20"/>
  <c r="AC70" i="20"/>
  <c r="AD70" i="20"/>
  <c r="AE70" i="20"/>
  <c r="AF70" i="20"/>
  <c r="AG70" i="20"/>
  <c r="AC72" i="20"/>
  <c r="AD72" i="20"/>
  <c r="AE72" i="20"/>
  <c r="AF72" i="20"/>
  <c r="AG72" i="20"/>
  <c r="AC74" i="20"/>
  <c r="AD74" i="20"/>
  <c r="AE74" i="20"/>
  <c r="AF74" i="20"/>
  <c r="AG74" i="20"/>
  <c r="AC76" i="20"/>
  <c r="AD76" i="20"/>
  <c r="AE76" i="20"/>
  <c r="AF76" i="20"/>
  <c r="AG76" i="20"/>
  <c r="AC78" i="20"/>
  <c r="AD78" i="20"/>
  <c r="AE78" i="20"/>
  <c r="AF78" i="20"/>
  <c r="AG78" i="20"/>
  <c r="AC80" i="20"/>
  <c r="AD80" i="20"/>
  <c r="AE80" i="20"/>
  <c r="AF80" i="20"/>
  <c r="AG80" i="20"/>
  <c r="AC82" i="20"/>
  <c r="AD82" i="20"/>
  <c r="AE82" i="20"/>
  <c r="AF82" i="20"/>
  <c r="AG82" i="20"/>
  <c r="AC84" i="20"/>
  <c r="AD84" i="20"/>
  <c r="AE84" i="20"/>
  <c r="AF84" i="20"/>
  <c r="AG84" i="20"/>
  <c r="AC86" i="20"/>
  <c r="AD86" i="20"/>
  <c r="AE86" i="20"/>
  <c r="AF86" i="20"/>
  <c r="AG86" i="20"/>
  <c r="AC88" i="20"/>
  <c r="AD88" i="20"/>
  <c r="AE88" i="20"/>
  <c r="AF88" i="20"/>
  <c r="AG88" i="20"/>
  <c r="AC90" i="20"/>
  <c r="AD90" i="20"/>
  <c r="AE90" i="20"/>
  <c r="AF90" i="20"/>
  <c r="AG90" i="20"/>
  <c r="AC92" i="20"/>
  <c r="AD92" i="20"/>
  <c r="AE92" i="20"/>
  <c r="AF92" i="20"/>
  <c r="AG92" i="20"/>
  <c r="AC94" i="20"/>
  <c r="AD94" i="20"/>
  <c r="AE94" i="20"/>
  <c r="AF94" i="20"/>
  <c r="AG94" i="20"/>
  <c r="AC96" i="20"/>
  <c r="AD96" i="20"/>
  <c r="AE96" i="20"/>
  <c r="AF96" i="20"/>
  <c r="AG96" i="20"/>
  <c r="AC98" i="20"/>
  <c r="AD98" i="20"/>
  <c r="AE98" i="20"/>
  <c r="AF98" i="20"/>
  <c r="AG98" i="20"/>
  <c r="AC100" i="20"/>
  <c r="AD100" i="20"/>
  <c r="AE100" i="20"/>
  <c r="AF100" i="20"/>
  <c r="AG100" i="20"/>
  <c r="AC102" i="20"/>
  <c r="AD102" i="20"/>
  <c r="AE102" i="20"/>
  <c r="AF102" i="20"/>
  <c r="AG102" i="20"/>
  <c r="AC104" i="20"/>
  <c r="AD104" i="20"/>
  <c r="AE104" i="20"/>
  <c r="AF104" i="20"/>
  <c r="AG104" i="20"/>
  <c r="AC106" i="20"/>
  <c r="AD106" i="20"/>
  <c r="AE106" i="20"/>
  <c r="AF106" i="20"/>
  <c r="AG106" i="20"/>
  <c r="AC108" i="20"/>
  <c r="AD108" i="20"/>
  <c r="AE108" i="20"/>
  <c r="AF108" i="20"/>
  <c r="AG108" i="20"/>
  <c r="AC110" i="20"/>
  <c r="AD110" i="20"/>
  <c r="AE110" i="20"/>
  <c r="AF110" i="20"/>
  <c r="AG110" i="20"/>
  <c r="AC112" i="20"/>
  <c r="AD112" i="20"/>
  <c r="AE112" i="20"/>
  <c r="AF112" i="20"/>
  <c r="AG112" i="20"/>
  <c r="AC114" i="20"/>
  <c r="AD114" i="20"/>
  <c r="AE114" i="20"/>
  <c r="AF114" i="20"/>
  <c r="AG114" i="20"/>
  <c r="AC116" i="20"/>
  <c r="AD116" i="20"/>
  <c r="AE116" i="20"/>
  <c r="AF116" i="20"/>
  <c r="AG116" i="20"/>
  <c r="AC118" i="20"/>
  <c r="AD118" i="20"/>
  <c r="AE118" i="20"/>
  <c r="AF118" i="20"/>
  <c r="AG118" i="20"/>
  <c r="AC120" i="20"/>
  <c r="AD120" i="20"/>
  <c r="AE120" i="20"/>
  <c r="AF120" i="20"/>
  <c r="AG120" i="20"/>
  <c r="AC122" i="20"/>
  <c r="AD122" i="20"/>
  <c r="AE122" i="20"/>
  <c r="AF122" i="20"/>
  <c r="AG122" i="20"/>
  <c r="AC124" i="20"/>
  <c r="AD124" i="20"/>
  <c r="AE124" i="20"/>
  <c r="AF124" i="20"/>
  <c r="AG124" i="20"/>
  <c r="AC126" i="20"/>
  <c r="AD126" i="20"/>
  <c r="AE126" i="20"/>
  <c r="AF126" i="20"/>
  <c r="AG126" i="20"/>
  <c r="AC128" i="20"/>
  <c r="AD128" i="20"/>
  <c r="AE128" i="20"/>
  <c r="AF128" i="20"/>
  <c r="AG128" i="20"/>
  <c r="AC130" i="20"/>
  <c r="AD130" i="20"/>
  <c r="AE130" i="20"/>
  <c r="AF130" i="20"/>
  <c r="AG130" i="20"/>
  <c r="AC132" i="20"/>
  <c r="AD132" i="20"/>
  <c r="AE132" i="20"/>
  <c r="AF132" i="20"/>
  <c r="AG132" i="20"/>
  <c r="AC134" i="20"/>
  <c r="AD134" i="20"/>
  <c r="AE134" i="20"/>
  <c r="AF134" i="20"/>
  <c r="AG134" i="20"/>
  <c r="AC136" i="20"/>
  <c r="AD136" i="20"/>
  <c r="AE136" i="20"/>
  <c r="AF136" i="20"/>
  <c r="AG136" i="20"/>
  <c r="AC138" i="20"/>
  <c r="AD138" i="20"/>
  <c r="AE138" i="20"/>
  <c r="AF138" i="20"/>
  <c r="AG138" i="20"/>
  <c r="AC140" i="20"/>
  <c r="AD140" i="20"/>
  <c r="AE140" i="20"/>
  <c r="AF140" i="20"/>
  <c r="AG140" i="20"/>
  <c r="AC142" i="20"/>
  <c r="AD142" i="20"/>
  <c r="AE142" i="20"/>
  <c r="AF142" i="20"/>
  <c r="AG142" i="20"/>
  <c r="AC144" i="20"/>
  <c r="AD144" i="20"/>
  <c r="AE144" i="20"/>
  <c r="AF144" i="20"/>
  <c r="AG144" i="20"/>
  <c r="AC146" i="20"/>
  <c r="AD146" i="20"/>
  <c r="AE146" i="20"/>
  <c r="AF146" i="20"/>
  <c r="AG146" i="20"/>
  <c r="AC148" i="20"/>
  <c r="AD148" i="20"/>
  <c r="AE148" i="20"/>
  <c r="AF148" i="20"/>
  <c r="AG148" i="20"/>
  <c r="AC150" i="20"/>
  <c r="AD150" i="20"/>
  <c r="AE150" i="20"/>
  <c r="AF150" i="20"/>
  <c r="AG150" i="20"/>
  <c r="AC152" i="20"/>
  <c r="AD152" i="20"/>
  <c r="AE152" i="20"/>
  <c r="AF152" i="20"/>
  <c r="AG152" i="20"/>
  <c r="AC154" i="20"/>
  <c r="AD154" i="20"/>
  <c r="AE154" i="20"/>
  <c r="AF154" i="20"/>
  <c r="AG154" i="20"/>
  <c r="AC156" i="20"/>
  <c r="AD156" i="20"/>
  <c r="AE156" i="20"/>
  <c r="AF156" i="20"/>
  <c r="AG156" i="20"/>
  <c r="AC158" i="20"/>
  <c r="AD158" i="20"/>
  <c r="AE158" i="20"/>
  <c r="AF158" i="20"/>
  <c r="AG158" i="20"/>
  <c r="AC160" i="20"/>
  <c r="AD160" i="20"/>
  <c r="AE160" i="20"/>
  <c r="AF160" i="20"/>
  <c r="AG160" i="20"/>
  <c r="AC162" i="20"/>
  <c r="AD162" i="20"/>
  <c r="AE162" i="20"/>
  <c r="AF162" i="20"/>
  <c r="AG162" i="20"/>
  <c r="AC164" i="20"/>
  <c r="AD164" i="20"/>
  <c r="AE164" i="20"/>
  <c r="AF164" i="20"/>
  <c r="AG164" i="20"/>
  <c r="AC166" i="20"/>
  <c r="AD166" i="20"/>
  <c r="AE166" i="20"/>
  <c r="AF166" i="20"/>
  <c r="AG166" i="20"/>
  <c r="AC168" i="20"/>
  <c r="AD168" i="20"/>
  <c r="AE168" i="20"/>
  <c r="AF168" i="20"/>
  <c r="AG168" i="20"/>
  <c r="AC170" i="20"/>
  <c r="AD170" i="20"/>
  <c r="AE170" i="20"/>
  <c r="AF170" i="20"/>
  <c r="AG170" i="20"/>
  <c r="AC172" i="20"/>
  <c r="AD172" i="20"/>
  <c r="AE172" i="20"/>
  <c r="AF172" i="20"/>
  <c r="AG172" i="20"/>
  <c r="AC174" i="20"/>
  <c r="AD174" i="20"/>
  <c r="AE174" i="20"/>
  <c r="AF174" i="20"/>
  <c r="AG174" i="20"/>
  <c r="AC176" i="20"/>
  <c r="AD176" i="20"/>
  <c r="AE176" i="20"/>
  <c r="AF176" i="20"/>
  <c r="AG176" i="20"/>
  <c r="AC178" i="20"/>
  <c r="AD178" i="20"/>
  <c r="AE178" i="20"/>
  <c r="AF178" i="20"/>
  <c r="AG178" i="20"/>
  <c r="AC180" i="20"/>
  <c r="AD180" i="20"/>
  <c r="AE180" i="20"/>
  <c r="AF180" i="20"/>
  <c r="AG180" i="20"/>
  <c r="AC182" i="20"/>
  <c r="AD182" i="20"/>
  <c r="AE182" i="20"/>
  <c r="AF182" i="20"/>
  <c r="AG182" i="20"/>
  <c r="AC184" i="20"/>
  <c r="AD184" i="20"/>
  <c r="AE184" i="20"/>
  <c r="AF184" i="20"/>
  <c r="AG184" i="20"/>
  <c r="AC186" i="20"/>
  <c r="AD186" i="20"/>
  <c r="AE186" i="20"/>
  <c r="AF186" i="20"/>
  <c r="AG186" i="20"/>
  <c r="AC188" i="20"/>
  <c r="AD188" i="20"/>
  <c r="AE188" i="20"/>
  <c r="AF188" i="20"/>
  <c r="AG188" i="20"/>
  <c r="AC190" i="20"/>
  <c r="AD190" i="20"/>
  <c r="AE190" i="20"/>
  <c r="AF190" i="20"/>
  <c r="AG190" i="20"/>
  <c r="AC192" i="20"/>
  <c r="AD192" i="20"/>
  <c r="AE192" i="20"/>
  <c r="AF192" i="20"/>
  <c r="AG192" i="20"/>
  <c r="AC194" i="20"/>
  <c r="AD194" i="20"/>
  <c r="AE194" i="20"/>
  <c r="AF194" i="20"/>
  <c r="AG194" i="20"/>
  <c r="AC196" i="20"/>
  <c r="AD196" i="20"/>
  <c r="AE196" i="20"/>
  <c r="AF196" i="20"/>
  <c r="AG196" i="20"/>
  <c r="AC198" i="20"/>
  <c r="AD198" i="20"/>
  <c r="AE198" i="20"/>
  <c r="AF198" i="20"/>
  <c r="AG198" i="20"/>
  <c r="AC200" i="20"/>
  <c r="AD200" i="20"/>
  <c r="AE200" i="20"/>
  <c r="AF200" i="20"/>
  <c r="AG200" i="20"/>
  <c r="AC202" i="20"/>
  <c r="AD202" i="20"/>
  <c r="AE202" i="20"/>
  <c r="AF202" i="20"/>
  <c r="AG202" i="20"/>
  <c r="AC204" i="20"/>
  <c r="AD204" i="20"/>
  <c r="AE204" i="20"/>
  <c r="AF204" i="20"/>
  <c r="AG204" i="20"/>
  <c r="AC206" i="20"/>
  <c r="AD206" i="20"/>
  <c r="AE206" i="20"/>
  <c r="AF206" i="20"/>
  <c r="AG206" i="20"/>
  <c r="AC208" i="20"/>
  <c r="AD208" i="20"/>
  <c r="AE208" i="20"/>
  <c r="AF208" i="20"/>
  <c r="AG208" i="20"/>
  <c r="AC210" i="20"/>
  <c r="AD210" i="20"/>
  <c r="AE210" i="20"/>
  <c r="AF210" i="20"/>
  <c r="AG210" i="20"/>
  <c r="AC212" i="20"/>
  <c r="AD212" i="20"/>
  <c r="AE212" i="20"/>
  <c r="AF212" i="20"/>
  <c r="AG212" i="20"/>
  <c r="AC214" i="20"/>
  <c r="AD214" i="20"/>
  <c r="AE214" i="20"/>
  <c r="AF214" i="20"/>
  <c r="AG214" i="20"/>
  <c r="AC216" i="20"/>
  <c r="AD216" i="20"/>
  <c r="AE216" i="20"/>
  <c r="AF216" i="20"/>
  <c r="AG216" i="20"/>
  <c r="AC218" i="20"/>
  <c r="AD218" i="20"/>
  <c r="AE218" i="20"/>
  <c r="AF218" i="20"/>
  <c r="AG218" i="20"/>
  <c r="AC220" i="20"/>
  <c r="AD220" i="20"/>
  <c r="AE220" i="20"/>
  <c r="AF220" i="20"/>
  <c r="AG220" i="20"/>
  <c r="AG22" i="20"/>
  <c r="AF22" i="20"/>
  <c r="AE22" i="20"/>
  <c r="AD22" i="20"/>
  <c r="AC22" i="20"/>
  <c r="AA14" i="20" l="1"/>
  <c r="W14" i="20"/>
  <c r="AB218" i="20"/>
  <c r="AB186" i="20"/>
  <c r="AB90" i="20"/>
  <c r="AB26" i="20"/>
  <c r="AB208" i="20"/>
  <c r="AB144" i="20"/>
  <c r="AB176" i="20"/>
  <c r="AB112" i="20"/>
  <c r="AB48" i="20"/>
  <c r="AB80" i="20"/>
  <c r="AB146" i="20"/>
  <c r="AB114" i="20"/>
  <c r="AB82" i="20"/>
  <c r="AB50" i="20"/>
  <c r="AB168" i="20"/>
  <c r="AB120" i="20"/>
  <c r="AB88" i="20"/>
  <c r="AB56" i="20"/>
  <c r="AB40" i="20"/>
  <c r="AB200" i="20"/>
  <c r="AB104" i="20"/>
  <c r="AB202" i="20"/>
  <c r="AB170" i="20"/>
  <c r="AB138" i="20"/>
  <c r="AB106" i="20"/>
  <c r="AB74" i="20"/>
  <c r="AB42" i="20"/>
  <c r="AB192" i="20"/>
  <c r="AB130" i="20"/>
  <c r="AB96" i="20"/>
  <c r="AB66" i="20"/>
  <c r="AB32" i="20"/>
  <c r="AB154" i="20"/>
  <c r="AB72" i="20"/>
  <c r="AB136" i="20"/>
  <c r="AB216" i="20"/>
  <c r="AB160" i="20"/>
  <c r="AB178" i="20"/>
  <c r="AB122" i="20"/>
  <c r="AB58" i="20"/>
  <c r="AB210" i="20"/>
  <c r="AB194" i="20"/>
  <c r="AB184" i="20"/>
  <c r="AB128" i="20"/>
  <c r="AB98" i="20"/>
  <c r="AB64" i="20"/>
  <c r="AB34" i="20"/>
  <c r="AB162" i="20"/>
  <c r="AB152" i="20"/>
  <c r="AB212" i="20"/>
  <c r="AB198" i="20"/>
  <c r="AB180" i="20"/>
  <c r="AB166" i="20"/>
  <c r="AB148" i="20"/>
  <c r="AB134" i="20"/>
  <c r="AB116" i="20"/>
  <c r="AB102" i="20"/>
  <c r="AB84" i="20"/>
  <c r="AB70" i="20"/>
  <c r="AB52" i="20"/>
  <c r="AB38" i="20"/>
  <c r="AB220" i="20"/>
  <c r="AB156" i="20"/>
  <c r="AB142" i="20"/>
  <c r="AB124" i="20"/>
  <c r="AB110" i="20"/>
  <c r="AB92" i="20"/>
  <c r="AB78" i="20"/>
  <c r="AB60" i="20"/>
  <c r="AB46" i="20"/>
  <c r="AB28" i="20"/>
  <c r="AB206" i="20"/>
  <c r="AB174" i="20"/>
  <c r="AB24" i="20"/>
  <c r="AB188" i="20"/>
  <c r="AB214" i="20"/>
  <c r="AB196" i="20"/>
  <c r="AB182" i="20"/>
  <c r="AB164" i="20"/>
  <c r="AB150" i="20"/>
  <c r="AB132" i="20"/>
  <c r="AB118" i="20"/>
  <c r="AB100" i="20"/>
  <c r="AB86" i="20"/>
  <c r="AB68" i="20"/>
  <c r="AB54" i="20"/>
  <c r="AB36" i="20"/>
  <c r="AB204" i="20"/>
  <c r="AB190" i="20"/>
  <c r="AB172" i="20"/>
  <c r="AB158" i="20"/>
  <c r="AB140" i="20"/>
  <c r="AB126" i="20"/>
  <c r="AB108" i="20"/>
  <c r="AB94" i="20"/>
  <c r="AB76" i="20"/>
  <c r="AB62" i="20"/>
  <c r="AB44" i="20"/>
  <c r="AB30" i="20"/>
  <c r="AB22" i="20"/>
  <c r="E220" i="20" l="1"/>
  <c r="E218" i="20"/>
  <c r="E216" i="20"/>
  <c r="E214" i="20"/>
  <c r="E212" i="20"/>
  <c r="E210" i="20"/>
  <c r="E208" i="20"/>
  <c r="E206" i="20"/>
  <c r="E204" i="20"/>
  <c r="E202" i="20"/>
  <c r="E200" i="20"/>
  <c r="E198" i="20"/>
  <c r="E196" i="20"/>
  <c r="E194" i="20"/>
  <c r="E192" i="20"/>
  <c r="E190" i="20"/>
  <c r="E188" i="20"/>
  <c r="E186" i="20"/>
  <c r="E184" i="20"/>
  <c r="E182" i="20"/>
  <c r="E180" i="20"/>
  <c r="E178" i="20"/>
  <c r="E176" i="20"/>
  <c r="E174" i="20"/>
  <c r="E172" i="20"/>
  <c r="E170" i="20"/>
  <c r="E168" i="20"/>
  <c r="E166" i="20"/>
  <c r="E164" i="20"/>
  <c r="E162" i="20"/>
  <c r="E160" i="20"/>
  <c r="E158" i="20"/>
  <c r="E156" i="20"/>
  <c r="E154" i="20"/>
  <c r="E152" i="20"/>
  <c r="E150" i="20"/>
  <c r="E148" i="20"/>
  <c r="E146" i="20"/>
  <c r="E144" i="20"/>
  <c r="E142" i="20"/>
  <c r="E140" i="20"/>
  <c r="E138" i="20"/>
  <c r="E136" i="20"/>
  <c r="E134" i="20"/>
  <c r="E132" i="20"/>
  <c r="E130" i="20"/>
  <c r="E128" i="20"/>
  <c r="E126" i="20"/>
  <c r="E124" i="20"/>
  <c r="E122" i="20"/>
  <c r="E120" i="20"/>
  <c r="E118" i="20"/>
  <c r="E116" i="20"/>
  <c r="E114" i="20"/>
  <c r="E112" i="20"/>
  <c r="E110" i="20"/>
  <c r="E108" i="20"/>
  <c r="E106" i="20"/>
  <c r="E104" i="20"/>
  <c r="E102" i="20"/>
  <c r="E100" i="20"/>
  <c r="E98" i="20"/>
  <c r="E96" i="20"/>
  <c r="E94" i="20"/>
  <c r="E92" i="20"/>
  <c r="E90" i="20"/>
  <c r="E88" i="20"/>
  <c r="E86" i="20"/>
  <c r="E84" i="20"/>
  <c r="E82" i="20"/>
  <c r="E80" i="20"/>
  <c r="E78" i="20"/>
  <c r="E76" i="20"/>
  <c r="E74" i="20"/>
  <c r="E72" i="20"/>
  <c r="E70" i="20"/>
  <c r="E68" i="20"/>
  <c r="E66" i="20"/>
  <c r="E64" i="20"/>
  <c r="E62" i="20"/>
  <c r="E60" i="20"/>
  <c r="E58" i="20"/>
  <c r="E56" i="20"/>
  <c r="E54" i="20"/>
  <c r="E52" i="20"/>
  <c r="E50" i="20"/>
  <c r="E48" i="20"/>
  <c r="E46" i="20"/>
  <c r="E44" i="20"/>
  <c r="E42" i="20"/>
  <c r="E40" i="20"/>
  <c r="E38" i="20"/>
  <c r="E36" i="20"/>
  <c r="E34" i="20"/>
  <c r="E30" i="20"/>
  <c r="E28" i="20"/>
  <c r="E26" i="20"/>
  <c r="E24" i="20"/>
  <c r="E22" i="20"/>
  <c r="AN5" i="3" l="1"/>
  <c r="A1" i="27" s="1"/>
  <c r="A1" i="7" l="1"/>
  <c r="A2" i="20"/>
  <c r="A1" i="5"/>
  <c r="A1" i="25"/>
  <c r="A13" i="3"/>
  <c r="AD14" i="3"/>
  <c r="A12" i="3" l="1"/>
  <c r="A2" i="14" l="1"/>
  <c r="A25" i="20" l="1"/>
  <c r="A23" i="20"/>
  <c r="AI24" i="20" l="1"/>
  <c r="AJ24" i="20"/>
  <c r="AK24" i="20"/>
  <c r="AL24" i="20"/>
  <c r="AI26" i="20"/>
  <c r="AJ26" i="20"/>
  <c r="AL26" i="20"/>
  <c r="AI28" i="20"/>
  <c r="AJ28" i="20"/>
  <c r="AK28" i="20"/>
  <c r="AJ30" i="20"/>
  <c r="AK30" i="20"/>
  <c r="AL30" i="20"/>
  <c r="AJ32" i="20"/>
  <c r="AK32" i="20"/>
  <c r="AL32" i="20"/>
  <c r="AI34" i="20"/>
  <c r="AJ34" i="20"/>
  <c r="AK34" i="20"/>
  <c r="AL34" i="20"/>
  <c r="AJ36" i="20"/>
  <c r="AK36" i="20"/>
  <c r="AL36" i="20"/>
  <c r="AI38" i="20"/>
  <c r="AJ38" i="20"/>
  <c r="AK38" i="20"/>
  <c r="AL38" i="20"/>
  <c r="AI40" i="20"/>
  <c r="AJ40" i="20"/>
  <c r="AK40" i="20"/>
  <c r="AL40" i="20"/>
  <c r="AI42" i="20"/>
  <c r="AJ42" i="20"/>
  <c r="AL42" i="20"/>
  <c r="AI44" i="20"/>
  <c r="AJ44" i="20"/>
  <c r="AK44" i="20"/>
  <c r="AJ46" i="20"/>
  <c r="AK46" i="20"/>
  <c r="AL46" i="20"/>
  <c r="AI48" i="20"/>
  <c r="AJ48" i="20"/>
  <c r="AK48" i="20"/>
  <c r="AL48" i="20"/>
  <c r="AI50" i="20"/>
  <c r="AJ50" i="20"/>
  <c r="AK50" i="20"/>
  <c r="AL50" i="20"/>
  <c r="AJ52" i="20"/>
  <c r="AK52" i="20"/>
  <c r="AL52" i="20"/>
  <c r="AI54" i="20"/>
  <c r="AJ54" i="20"/>
  <c r="AK54" i="20"/>
  <c r="AL54" i="20"/>
  <c r="AI56" i="20"/>
  <c r="AJ56" i="20"/>
  <c r="AK56" i="20"/>
  <c r="AL56" i="20"/>
  <c r="AI58" i="20"/>
  <c r="AJ58" i="20"/>
  <c r="AL58" i="20"/>
  <c r="AI60" i="20"/>
  <c r="AJ60" i="20"/>
  <c r="AK60" i="20"/>
  <c r="AJ62" i="20"/>
  <c r="AK62" i="20"/>
  <c r="AL62" i="20"/>
  <c r="AJ64" i="20"/>
  <c r="AK64" i="20"/>
  <c r="AL64" i="20"/>
  <c r="AI66" i="20"/>
  <c r="AJ66" i="20"/>
  <c r="AK66" i="20"/>
  <c r="AL66" i="20"/>
  <c r="AJ68" i="20"/>
  <c r="AK68" i="20"/>
  <c r="AL68" i="20"/>
  <c r="AI70" i="20"/>
  <c r="AJ70" i="20"/>
  <c r="AK70" i="20"/>
  <c r="AL70" i="20"/>
  <c r="AI72" i="20"/>
  <c r="AJ72" i="20"/>
  <c r="AK72" i="20"/>
  <c r="AL72" i="20"/>
  <c r="AI74" i="20"/>
  <c r="AJ74" i="20"/>
  <c r="AL74" i="20"/>
  <c r="AI76" i="20"/>
  <c r="AJ76" i="20"/>
  <c r="AK76" i="20"/>
  <c r="AJ78" i="20"/>
  <c r="AK78" i="20"/>
  <c r="AL78" i="20"/>
  <c r="AI80" i="20"/>
  <c r="AJ80" i="20"/>
  <c r="AK80" i="20"/>
  <c r="AL80" i="20"/>
  <c r="AI82" i="20"/>
  <c r="AJ82" i="20"/>
  <c r="AK82" i="20"/>
  <c r="AL82" i="20"/>
  <c r="AI84" i="20"/>
  <c r="AJ84" i="20"/>
  <c r="AK84" i="20"/>
  <c r="AL84" i="20"/>
  <c r="AJ86" i="20"/>
  <c r="AK86" i="20"/>
  <c r="AL86" i="20"/>
  <c r="AI88" i="20"/>
  <c r="AJ88" i="20"/>
  <c r="AK88" i="20"/>
  <c r="AL88" i="20"/>
  <c r="AI90" i="20"/>
  <c r="AJ90" i="20"/>
  <c r="AL90" i="20"/>
  <c r="AI92" i="20"/>
  <c r="AJ92" i="20"/>
  <c r="AK92" i="20"/>
  <c r="AL92" i="20"/>
  <c r="AJ94" i="20"/>
  <c r="AK94" i="20"/>
  <c r="AL94" i="20"/>
  <c r="AI96" i="20"/>
  <c r="AJ96" i="20"/>
  <c r="AK96" i="20"/>
  <c r="AL96" i="20"/>
  <c r="AI98" i="20"/>
  <c r="AJ98" i="20"/>
  <c r="AK98" i="20"/>
  <c r="AL98" i="20"/>
  <c r="AI100" i="20"/>
  <c r="AJ100" i="20"/>
  <c r="AK100" i="20"/>
  <c r="AL100" i="20"/>
  <c r="AJ102" i="20"/>
  <c r="AK102" i="20"/>
  <c r="AL102" i="20"/>
  <c r="AI104" i="20"/>
  <c r="AJ104" i="20"/>
  <c r="AK104" i="20"/>
  <c r="AL104" i="20"/>
  <c r="AI106" i="20"/>
  <c r="AJ106" i="20"/>
  <c r="AL106" i="20"/>
  <c r="AI108" i="20"/>
  <c r="AJ108" i="20"/>
  <c r="AK108" i="20"/>
  <c r="AL108" i="20"/>
  <c r="AJ110" i="20"/>
  <c r="AK110" i="20"/>
  <c r="AL110" i="20"/>
  <c r="AI112" i="20"/>
  <c r="AJ112" i="20"/>
  <c r="AK112" i="20"/>
  <c r="AL112" i="20"/>
  <c r="AI114" i="20"/>
  <c r="AJ114" i="20"/>
  <c r="AK114" i="20"/>
  <c r="AL114" i="20"/>
  <c r="AI116" i="20"/>
  <c r="AJ116" i="20"/>
  <c r="AK116" i="20"/>
  <c r="AL116" i="20"/>
  <c r="AJ118" i="20"/>
  <c r="AK118" i="20"/>
  <c r="AL118" i="20"/>
  <c r="AI120" i="20"/>
  <c r="AJ120" i="20"/>
  <c r="AK120" i="20"/>
  <c r="AL120" i="20"/>
  <c r="AI122" i="20"/>
  <c r="AJ122" i="20"/>
  <c r="AL122" i="20"/>
  <c r="AI124" i="20"/>
  <c r="AJ124" i="20"/>
  <c r="AK124" i="20"/>
  <c r="AL124" i="20"/>
  <c r="AJ126" i="20"/>
  <c r="AK126" i="20"/>
  <c r="AL126" i="20"/>
  <c r="AI128" i="20"/>
  <c r="AJ128" i="20"/>
  <c r="AK128" i="20"/>
  <c r="AL128" i="20"/>
  <c r="AI130" i="20"/>
  <c r="AJ130" i="20"/>
  <c r="AK130" i="20"/>
  <c r="AL130" i="20"/>
  <c r="AI132" i="20"/>
  <c r="AJ132" i="20"/>
  <c r="AK132" i="20"/>
  <c r="AL132" i="20"/>
  <c r="AJ134" i="20"/>
  <c r="AK134" i="20"/>
  <c r="AL134" i="20"/>
  <c r="AI136" i="20"/>
  <c r="AJ136" i="20"/>
  <c r="AK136" i="20"/>
  <c r="AL136" i="20"/>
  <c r="AI138" i="20"/>
  <c r="AJ138" i="20"/>
  <c r="AL138" i="20"/>
  <c r="AI140" i="20"/>
  <c r="AJ140" i="20"/>
  <c r="AK140" i="20"/>
  <c r="AL140" i="20"/>
  <c r="AJ142" i="20"/>
  <c r="AK142" i="20"/>
  <c r="AL142" i="20"/>
  <c r="AI144" i="20"/>
  <c r="AJ144" i="20"/>
  <c r="AK144" i="20"/>
  <c r="AL144" i="20"/>
  <c r="AI146" i="20"/>
  <c r="AJ146" i="20"/>
  <c r="AK146" i="20"/>
  <c r="AL146" i="20"/>
  <c r="AI148" i="20"/>
  <c r="AJ148" i="20"/>
  <c r="AK148" i="20"/>
  <c r="AL148" i="20"/>
  <c r="AJ150" i="20"/>
  <c r="AK150" i="20"/>
  <c r="AL150" i="20"/>
  <c r="AI152" i="20"/>
  <c r="AJ152" i="20"/>
  <c r="AK152" i="20"/>
  <c r="AL152" i="20"/>
  <c r="AI154" i="20"/>
  <c r="AJ154" i="20"/>
  <c r="AK154" i="20"/>
  <c r="AL154" i="20"/>
  <c r="AJ156" i="20"/>
  <c r="AK156" i="20"/>
  <c r="AL156" i="20"/>
  <c r="AI158" i="20"/>
  <c r="AJ158" i="20"/>
  <c r="AK158" i="20"/>
  <c r="AL158" i="20"/>
  <c r="AI160" i="20"/>
  <c r="AJ160" i="20"/>
  <c r="AK160" i="20"/>
  <c r="AL160" i="20"/>
  <c r="AI162" i="20"/>
  <c r="AK162" i="20"/>
  <c r="AL162" i="20"/>
  <c r="AI164" i="20"/>
  <c r="AJ164" i="20"/>
  <c r="AK164" i="20"/>
  <c r="AL164" i="20"/>
  <c r="AJ166" i="20"/>
  <c r="AK166" i="20"/>
  <c r="AL166" i="20"/>
  <c r="AI168" i="20"/>
  <c r="AJ168" i="20"/>
  <c r="AK168" i="20"/>
  <c r="AL168" i="20"/>
  <c r="AI170" i="20"/>
  <c r="AK170" i="20"/>
  <c r="AL170" i="20"/>
  <c r="AI172" i="20"/>
  <c r="AJ172" i="20"/>
  <c r="AK172" i="20"/>
  <c r="AL172" i="20"/>
  <c r="AJ174" i="20"/>
  <c r="AK174" i="20"/>
  <c r="AL174" i="20"/>
  <c r="AI176" i="20"/>
  <c r="AJ176" i="20"/>
  <c r="AK176" i="20"/>
  <c r="AL176" i="20"/>
  <c r="AI178" i="20"/>
  <c r="AJ178" i="20"/>
  <c r="AK178" i="20"/>
  <c r="AL178" i="20"/>
  <c r="AI180" i="20"/>
  <c r="AJ180" i="20"/>
  <c r="AK180" i="20"/>
  <c r="AL180" i="20"/>
  <c r="AI182" i="20"/>
  <c r="AJ182" i="20"/>
  <c r="AK182" i="20"/>
  <c r="AL182" i="20"/>
  <c r="AI184" i="20"/>
  <c r="AJ184" i="20"/>
  <c r="AK184" i="20"/>
  <c r="AL184" i="20"/>
  <c r="AI186" i="20"/>
  <c r="AK186" i="20"/>
  <c r="AL186" i="20"/>
  <c r="AI188" i="20"/>
  <c r="AJ188" i="20"/>
  <c r="AK188" i="20"/>
  <c r="AL188" i="20"/>
  <c r="AI190" i="20"/>
  <c r="AK190" i="20"/>
  <c r="AL190" i="20"/>
  <c r="AI192" i="20"/>
  <c r="AJ192" i="20"/>
  <c r="AK192" i="20"/>
  <c r="AL192" i="20"/>
  <c r="AJ194" i="20"/>
  <c r="AK194" i="20"/>
  <c r="AL194" i="20"/>
  <c r="AI196" i="20"/>
  <c r="AJ196" i="20"/>
  <c r="AK196" i="20"/>
  <c r="AL196" i="20"/>
  <c r="AI198" i="20"/>
  <c r="AK198" i="20"/>
  <c r="AL198" i="20"/>
  <c r="AI200" i="20"/>
  <c r="AJ200" i="20"/>
  <c r="AK200" i="20"/>
  <c r="AL200" i="20"/>
  <c r="AI202" i="20"/>
  <c r="AJ202" i="20"/>
  <c r="AK202" i="20"/>
  <c r="AL202" i="20"/>
  <c r="AI204" i="20"/>
  <c r="AJ204" i="20"/>
  <c r="AK204" i="20"/>
  <c r="AL204" i="20"/>
  <c r="AI206" i="20"/>
  <c r="AJ206" i="20"/>
  <c r="AK206" i="20"/>
  <c r="AL206" i="20"/>
  <c r="AI208" i="20"/>
  <c r="AJ208" i="20"/>
  <c r="AK208" i="20"/>
  <c r="AL208" i="20"/>
  <c r="AJ210" i="20"/>
  <c r="AK210" i="20"/>
  <c r="AL210" i="20"/>
  <c r="AI212" i="20"/>
  <c r="AJ212" i="20"/>
  <c r="AK212" i="20"/>
  <c r="AL212" i="20"/>
  <c r="AI214" i="20"/>
  <c r="AK214" i="20"/>
  <c r="AL214" i="20"/>
  <c r="AJ216" i="20"/>
  <c r="AK216" i="20"/>
  <c r="AL216" i="20"/>
  <c r="AI218" i="20"/>
  <c r="AJ218" i="20"/>
  <c r="AK218" i="20"/>
  <c r="AL218" i="20"/>
  <c r="AJ220" i="20"/>
  <c r="AK220" i="20"/>
  <c r="AL220" i="20"/>
  <c r="AM74" i="20" l="1"/>
  <c r="AM212" i="20"/>
  <c r="AH174" i="20"/>
  <c r="AM96" i="20"/>
  <c r="AM42" i="20"/>
  <c r="AM180" i="20"/>
  <c r="AM98" i="20"/>
  <c r="AM90" i="20"/>
  <c r="AM206" i="20"/>
  <c r="AM120" i="20"/>
  <c r="AM144" i="20"/>
  <c r="AM214" i="20"/>
  <c r="AJ170" i="20"/>
  <c r="AM174" i="20"/>
  <c r="AM114" i="20"/>
  <c r="AJ190" i="20"/>
  <c r="AI174" i="20"/>
  <c r="AM164" i="20"/>
  <c r="AM66" i="20"/>
  <c r="AM40" i="20"/>
  <c r="AH206" i="20"/>
  <c r="AM130" i="20"/>
  <c r="AH204" i="20"/>
  <c r="AM158" i="20"/>
  <c r="AM178" i="20"/>
  <c r="AM176" i="20"/>
  <c r="AM170" i="20"/>
  <c r="AM122" i="20"/>
  <c r="AH96" i="20"/>
  <c r="AM72" i="20"/>
  <c r="AM54" i="20"/>
  <c r="AM52" i="20"/>
  <c r="AM48" i="20"/>
  <c r="AM184" i="20"/>
  <c r="AM78" i="20"/>
  <c r="AM28" i="20"/>
  <c r="AH198" i="20"/>
  <c r="AM172" i="20"/>
  <c r="AM162" i="20"/>
  <c r="AM126" i="20"/>
  <c r="AM124" i="20"/>
  <c r="AH114" i="20"/>
  <c r="AM186" i="20"/>
  <c r="AH112" i="20"/>
  <c r="AM88" i="20"/>
  <c r="AM70" i="20"/>
  <c r="AM68" i="20"/>
  <c r="AM64" i="20"/>
  <c r="AM46" i="20"/>
  <c r="AM44" i="20"/>
  <c r="AM34" i="20"/>
  <c r="AM30" i="20"/>
  <c r="AM190" i="20"/>
  <c r="AM138" i="20"/>
  <c r="AI216" i="20"/>
  <c r="AM208" i="20"/>
  <c r="AM188" i="20"/>
  <c r="AM168" i="20"/>
  <c r="AM166" i="20"/>
  <c r="AJ162" i="20"/>
  <c r="AM160" i="20"/>
  <c r="AM154" i="20"/>
  <c r="AM136" i="20"/>
  <c r="AM118" i="20"/>
  <c r="AM116" i="20"/>
  <c r="AM112" i="20"/>
  <c r="AM94" i="20"/>
  <c r="AM92" i="20"/>
  <c r="AM82" i="20"/>
  <c r="AM58" i="20"/>
  <c r="AM210" i="20"/>
  <c r="AH202" i="20"/>
  <c r="AI220" i="20"/>
  <c r="AM218" i="20"/>
  <c r="AM216" i="20"/>
  <c r="AM198" i="20"/>
  <c r="AM196" i="20"/>
  <c r="AM194" i="20"/>
  <c r="AM152" i="20"/>
  <c r="AM148" i="20"/>
  <c r="AH148" i="20"/>
  <c r="AM142" i="20"/>
  <c r="AM140" i="20"/>
  <c r="AM106" i="20"/>
  <c r="AH80" i="20"/>
  <c r="AI64" i="20"/>
  <c r="AM56" i="20"/>
  <c r="AM38" i="20"/>
  <c r="AM36" i="20"/>
  <c r="AM32" i="20"/>
  <c r="AM100" i="20"/>
  <c r="AM76" i="20"/>
  <c r="AM220" i="20"/>
  <c r="AM104" i="20"/>
  <c r="AM86" i="20"/>
  <c r="AM84" i="20"/>
  <c r="AM80" i="20"/>
  <c r="AM62" i="20"/>
  <c r="AM60" i="20"/>
  <c r="AM50" i="20"/>
  <c r="AH50" i="20"/>
  <c r="AM192" i="20"/>
  <c r="AM102" i="20"/>
  <c r="AM156" i="20"/>
  <c r="AM202" i="20"/>
  <c r="AM200" i="20"/>
  <c r="AM182" i="20"/>
  <c r="AM150" i="20"/>
  <c r="AM146" i="20"/>
  <c r="AM134" i="20"/>
  <c r="AM132" i="20"/>
  <c r="AM128" i="20"/>
  <c r="AM110" i="20"/>
  <c r="AM108" i="20"/>
  <c r="AM26" i="20"/>
  <c r="AM24" i="20"/>
  <c r="AH32" i="20"/>
  <c r="AH30" i="20"/>
  <c r="AI32" i="20"/>
  <c r="AH200" i="20"/>
  <c r="AH210" i="20"/>
  <c r="AH186" i="20"/>
  <c r="AH220" i="20"/>
  <c r="AI210" i="20"/>
  <c r="AI194" i="20"/>
  <c r="AH170" i="20"/>
  <c r="AI134" i="20"/>
  <c r="AI118" i="20"/>
  <c r="AJ214" i="20"/>
  <c r="AM204" i="20"/>
  <c r="AJ198" i="20"/>
  <c r="AI156" i="20"/>
  <c r="AI150" i="20"/>
  <c r="AK138" i="20"/>
  <c r="AK122" i="20"/>
  <c r="AK106" i="20"/>
  <c r="AK90" i="20"/>
  <c r="AH78" i="20"/>
  <c r="AH62" i="20"/>
  <c r="AI102" i="20"/>
  <c r="AI94" i="20"/>
  <c r="AJ186" i="20"/>
  <c r="AH130" i="20"/>
  <c r="AH98" i="20"/>
  <c r="AI68" i="20"/>
  <c r="AI52" i="20"/>
  <c r="AI36" i="20"/>
  <c r="AI142" i="20"/>
  <c r="AI126" i="20"/>
  <c r="AI110" i="20"/>
  <c r="AI86" i="20"/>
  <c r="AI166" i="20"/>
  <c r="AI78" i="20"/>
  <c r="AI62" i="20"/>
  <c r="AI46" i="20"/>
  <c r="AI30" i="20"/>
  <c r="AL76" i="20"/>
  <c r="AK74" i="20"/>
  <c r="AL60" i="20"/>
  <c r="AK58" i="20"/>
  <c r="AL44" i="20"/>
  <c r="AK42" i="20"/>
  <c r="AL28" i="20"/>
  <c r="AK26" i="20"/>
  <c r="K1" i="14"/>
  <c r="AH128" i="20" l="1"/>
  <c r="AH190" i="20"/>
  <c r="AH156" i="20"/>
  <c r="AH82" i="20"/>
  <c r="AH64" i="20"/>
  <c r="AH66" i="20"/>
  <c r="AH216" i="20"/>
  <c r="AH34" i="20"/>
  <c r="AH162" i="20"/>
  <c r="AH194" i="20"/>
  <c r="AH60" i="20"/>
  <c r="AH48" i="20"/>
  <c r="AH214" i="20"/>
  <c r="AH188" i="20"/>
  <c r="AH44" i="20"/>
  <c r="AH46" i="20"/>
  <c r="AH76" i="20"/>
  <c r="AH144" i="20"/>
  <c r="AH28" i="20"/>
  <c r="AH152" i="20"/>
  <c r="AH94" i="20"/>
  <c r="AH150" i="20"/>
  <c r="AH120" i="20"/>
  <c r="AH172" i="20"/>
  <c r="AH58" i="20"/>
  <c r="AH70" i="20"/>
  <c r="AH56" i="20"/>
  <c r="AH154" i="20"/>
  <c r="AH108" i="20"/>
  <c r="AH184" i="20"/>
  <c r="AH74" i="20"/>
  <c r="AH176" i="20"/>
  <c r="AH168" i="20"/>
  <c r="AH134" i="20"/>
  <c r="AH180" i="20"/>
  <c r="AH178" i="20"/>
  <c r="AH192" i="20"/>
  <c r="AH52" i="20"/>
  <c r="AH140" i="20"/>
  <c r="AH54" i="20"/>
  <c r="AH24" i="20"/>
  <c r="AH122" i="20"/>
  <c r="AH100" i="20"/>
  <c r="AH182" i="20"/>
  <c r="AH38" i="20"/>
  <c r="AH88" i="20"/>
  <c r="AH102" i="20"/>
  <c r="AH208" i="20"/>
  <c r="AH84" i="20"/>
  <c r="AH36" i="20"/>
  <c r="AH72" i="20"/>
  <c r="AH218" i="20"/>
  <c r="AH124" i="20"/>
  <c r="AH116" i="20"/>
  <c r="AH142" i="20"/>
  <c r="AH104" i="20"/>
  <c r="AH86" i="20"/>
  <c r="AH106" i="20"/>
  <c r="AH212" i="20"/>
  <c r="AH158" i="20"/>
  <c r="AH110" i="20"/>
  <c r="AH90" i="20"/>
  <c r="AH132" i="20"/>
  <c r="AH196" i="20"/>
  <c r="AH42" i="20"/>
  <c r="AH160" i="20"/>
  <c r="AH136" i="20"/>
  <c r="AH118" i="20"/>
  <c r="AH68" i="20"/>
  <c r="AH126" i="20"/>
  <c r="AH166" i="20"/>
  <c r="AH40" i="20"/>
  <c r="AH92" i="20"/>
  <c r="AH138" i="20"/>
  <c r="AH146" i="20"/>
  <c r="AH26" i="20"/>
  <c r="AH164" i="20"/>
  <c r="E43" i="5"/>
  <c r="AC19" i="20" l="1"/>
  <c r="AD19" i="20"/>
  <c r="AE19" i="20"/>
  <c r="AF19" i="20"/>
  <c r="AG19" i="20"/>
  <c r="AB19" i="20"/>
  <c r="J1" i="14"/>
  <c r="F1" i="14"/>
  <c r="G1" i="14"/>
  <c r="H1" i="14"/>
  <c r="I1" i="14"/>
  <c r="E1" i="14"/>
  <c r="D1" i="14"/>
  <c r="C1" i="14"/>
  <c r="AM22" i="20" l="1"/>
  <c r="AI22" i="20"/>
  <c r="AJ22" i="20"/>
  <c r="AL22" i="20"/>
  <c r="AK22" i="20"/>
  <c r="AI19" i="20"/>
  <c r="AJ19" i="20"/>
  <c r="AK19" i="20"/>
  <c r="AL19" i="20"/>
  <c r="AM19" i="20"/>
  <c r="AH19" i="20"/>
  <c r="AH22" i="20" l="1"/>
  <c r="B20" i="14"/>
  <c r="B21" i="14"/>
  <c r="AP14" i="20" l="1"/>
  <c r="B16" i="20"/>
  <c r="C20" i="14"/>
  <c r="C21" i="14"/>
  <c r="B19" i="14"/>
  <c r="G19" i="14" s="1"/>
  <c r="B22" i="14"/>
  <c r="B23" i="14"/>
  <c r="AF14" i="20" l="1"/>
  <c r="AK14" i="20"/>
  <c r="AG14" i="20"/>
  <c r="AI14" i="20"/>
  <c r="AE14" i="20"/>
  <c r="AO14" i="20"/>
  <c r="I23" i="14" s="1"/>
  <c r="AM14" i="20"/>
  <c r="AL14" i="20"/>
  <c r="AN14" i="20"/>
  <c r="AJ14" i="20"/>
  <c r="AD14" i="20"/>
  <c r="AH14" i="20"/>
  <c r="C22" i="14"/>
  <c r="C19" i="14"/>
  <c r="J23" i="14"/>
  <c r="C23" i="14"/>
  <c r="J22" i="14" l="1"/>
  <c r="J20" i="14"/>
  <c r="J19" i="14"/>
  <c r="J21" i="14"/>
  <c r="I21" i="14"/>
  <c r="I20" i="14"/>
  <c r="I22" i="14"/>
  <c r="D22" i="14"/>
  <c r="I19" i="14"/>
  <c r="K22" i="14"/>
  <c r="K20" i="14"/>
  <c r="AQ14" i="20"/>
  <c r="K23" i="14" s="1"/>
  <c r="H19" i="14"/>
  <c r="K21" i="14"/>
  <c r="C25" i="14"/>
  <c r="A3" i="14"/>
  <c r="D19" i="14" l="1"/>
  <c r="J25" i="14"/>
  <c r="F20" i="14"/>
  <c r="F23" i="14"/>
  <c r="F21" i="14"/>
  <c r="F19" i="14"/>
  <c r="F22" i="14"/>
  <c r="E21" i="14"/>
  <c r="E19" i="14"/>
  <c r="D23" i="14"/>
  <c r="D20" i="14"/>
  <c r="D21" i="14"/>
  <c r="E22" i="14"/>
  <c r="E23" i="14"/>
  <c r="E20" i="14"/>
  <c r="G21" i="14"/>
  <c r="G23" i="14"/>
  <c r="G20" i="14"/>
  <c r="G22" i="14"/>
  <c r="H21" i="14"/>
  <c r="H20" i="14"/>
  <c r="H23" i="14"/>
  <c r="H22" i="14"/>
  <c r="I25" i="14"/>
  <c r="K19" i="14"/>
  <c r="K25" i="14" s="1"/>
  <c r="A2" i="7"/>
  <c r="F25" i="14" l="1"/>
  <c r="E25" i="14"/>
  <c r="D25" i="14"/>
  <c r="G25" i="14"/>
  <c r="H25" i="14"/>
  <c r="A42" i="14"/>
  <c r="A43" i="14" l="1"/>
  <c r="A62" i="25" l="1"/>
  <c r="L1" i="27"/>
  <c r="B71" i="26"/>
  <c r="Y2" i="20"/>
  <c r="Y3" i="20"/>
  <c r="A59" i="7"/>
  <c r="A77" i="5"/>
  <c r="A60" i="7"/>
  <c r="A78" i="5"/>
  <c r="AC5" i="20" l="1" a="1"/>
  <c r="AC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author>
  </authors>
  <commentList>
    <comment ref="AD14" authorId="0" shapeId="0" xr:uid="{323E173D-CF5D-4955-864D-6A209E511019}">
      <text>
        <r>
          <rPr>
            <sz val="9"/>
            <color indexed="81"/>
            <rFont val="Arial"/>
            <family val="2"/>
          </rPr>
          <t>Das voreingestellte (aktuelle) 
Datum kann überschrieben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Pleuß, Karsten (ML)</author>
  </authors>
  <commentList>
    <comment ref="L2" authorId="0" shapeId="0" xr:uid="{4B6D59BF-2D36-4A0C-B69F-CC3F665F4DB9}">
      <text>
        <r>
          <rPr>
            <b/>
            <sz val="9"/>
            <color indexed="81"/>
            <rFont val="Segoe UI"/>
            <family val="2"/>
          </rPr>
          <t>Pleuß, Karsten (ML):</t>
        </r>
        <r>
          <rPr>
            <sz val="9"/>
            <color indexed="81"/>
            <rFont val="Segoe UI"/>
            <family val="2"/>
          </rPr>
          <t xml:space="preserve">
Postanschrift, an die die Anträge zu senden sind.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<sst xmlns="http://schemas.openxmlformats.org/spreadsheetml/2006/main" count="1089" uniqueCount="547">
  <si>
    <t>Änderungsdokumentation</t>
  </si>
  <si>
    <t>Datum</t>
  </si>
  <si>
    <t>Beschreibung der Änderung</t>
  </si>
  <si>
    <t>Ersterstellung</t>
  </si>
  <si>
    <t>Eingangsstempel</t>
  </si>
  <si>
    <t>Straße, Hausnummer</t>
  </si>
  <si>
    <t>¹</t>
  </si>
  <si>
    <t>E-Mail-Adresse</t>
  </si>
  <si>
    <t>Telefonnummer</t>
  </si>
  <si>
    <t xml:space="preserve"> </t>
  </si>
  <si>
    <t>Siehe Fußnote 1 Seite 1 dieses Antrages.</t>
  </si>
  <si>
    <t>Bitte auswählen!</t>
  </si>
  <si>
    <t>ja</t>
  </si>
  <si>
    <t>nein</t>
  </si>
  <si>
    <t>Folgende Anlagen sind Bestandteil des Antrages und mit dem Antrag einzureichen:</t>
  </si>
  <si>
    <t xml:space="preserve">Bezeichnung
</t>
  </si>
  <si>
    <t>Durch den Antragsteller auszufüllen!</t>
  </si>
  <si>
    <t xml:space="preserve"> entfällt</t>
  </si>
  <si>
    <t xml:space="preserve"> liegt dem
 Antrag bei</t>
  </si>
  <si>
    <t xml:space="preserve"> bereits
 vorhanden</t>
  </si>
  <si>
    <t>Nr.</t>
  </si>
  <si>
    <t>der
Anlage</t>
  </si>
  <si>
    <t>1.2</t>
  </si>
  <si>
    <t>1.3</t>
  </si>
  <si>
    <t>1.4</t>
  </si>
  <si>
    <t>1.5</t>
  </si>
  <si>
    <t>Ort, Datum</t>
  </si>
  <si>
    <t>rechtsverbindliche Unterschrift des Antragstellers</t>
  </si>
  <si>
    <t>Bitte den Namen zusätzlich in Druckbuchstaben angeben!</t>
  </si>
  <si>
    <t>Postleitzahl, Ort</t>
  </si>
  <si>
    <t xml:space="preserve"> wird
 nach-
 gereicht</t>
  </si>
  <si>
    <t>Sturm</t>
  </si>
  <si>
    <t>Starkfrost</t>
  </si>
  <si>
    <t>Starkregen</t>
  </si>
  <si>
    <t>Überschwemmung</t>
  </si>
  <si>
    <t>Trockenheit/Dürre</t>
  </si>
  <si>
    <t>Gemüse</t>
  </si>
  <si>
    <t>Kulturgruppe</t>
  </si>
  <si>
    <t>Versicherungsfläche</t>
  </si>
  <si>
    <t>zu fördernde</t>
  </si>
  <si>
    <t>in ha</t>
  </si>
  <si>
    <t>Hagel</t>
  </si>
  <si>
    <t>zu versicherndes Risiko</t>
  </si>
  <si>
    <t>in €</t>
  </si>
  <si>
    <t>Versicherungsprämie</t>
  </si>
  <si>
    <t>Gesamtsumme</t>
  </si>
  <si>
    <t>Förderung</t>
  </si>
  <si>
    <t>gem. Angebot/Vertrag
- netto -</t>
  </si>
  <si>
    <t>maximaler</t>
  </si>
  <si>
    <r>
      <t xml:space="preserve">Hagel
</t>
    </r>
    <r>
      <rPr>
        <i/>
        <sz val="8"/>
        <color rgb="FF0070C0"/>
        <rFont val="Arial"/>
        <family val="2"/>
      </rPr>
      <t>(nur im Rahmen von Mehr-
gefahrenversicherung)</t>
    </r>
  </si>
  <si>
    <t>Versicherungswert</t>
  </si>
  <si>
    <t>kein Selbstbehalt</t>
  </si>
  <si>
    <t>nur Mehrgefahren</t>
  </si>
  <si>
    <t>Zuwendungsfähig sind die nachgewiesenen Zahlungen der Netto-Versicherungsprämie ohne Versicherungssteuer, Skonti, Rabatte, Beiträge, Gebühren und sonstige Steuern (gemäß Punkt 2.3 der Richtlinie).</t>
  </si>
  <si>
    <t>Name Erzeugerorganisation</t>
  </si>
  <si>
    <r>
      <rPr>
        <sz val="8"/>
        <rFont val="Arial"/>
        <family val="2"/>
      </rPr>
      <t>Zuschuss</t>
    </r>
    <r>
      <rPr>
        <i/>
        <sz val="8"/>
        <rFont val="Arial"/>
        <family val="2"/>
      </rPr>
      <t xml:space="preserve">
</t>
    </r>
    <r>
      <rPr>
        <i/>
        <sz val="8"/>
        <color rgb="FF0070C0"/>
        <rFont val="Arial"/>
        <family val="2"/>
      </rPr>
      <t>50% der Versicherungsprämie
- netto -</t>
    </r>
  </si>
  <si>
    <t>VI. Anlagen zum Antrag¹</t>
  </si>
  <si>
    <t>Mehrgefahrenversicherung förderfähig.</t>
  </si>
  <si>
    <t>Versicherungsfläche für das zu versichernde Risiko</t>
  </si>
  <si>
    <t>lfd.</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</si>
  <si>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</si>
  <si>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</si>
  <si>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</si>
  <si>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</si>
  <si>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</si>
  <si>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</si>
  <si>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</si>
  <si>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</si>
  <si>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</si>
  <si>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</si>
  <si>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</si>
  <si>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</si>
  <si>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</si>
  <si>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</si>
  <si>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</si>
  <si>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</si>
  <si>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</si>
  <si>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</si>
  <si>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</si>
  <si>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</si>
  <si>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</si>
  <si>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</si>
  <si>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</si>
  <si>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</si>
  <si>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</si>
  <si>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</si>
  <si>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</si>
  <si>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</si>
  <si>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</si>
  <si>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</si>
  <si>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</si>
  <si>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</si>
  <si>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</si>
  <si>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</si>
  <si>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</si>
  <si>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</si>
  <si>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</si>
  <si>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</si>
  <si>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</si>
  <si>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</si>
  <si>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</si>
  <si>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</si>
  <si>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</si>
  <si>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</si>
  <si>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</si>
  <si>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</si>
  <si>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</si>
  <si>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</si>
  <si>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</si>
  <si>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</si>
  <si>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1</t>
  </si>
  <si>
    <t>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</si>
  <si>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</si>
  <si>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</si>
  <si>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</si>
  <si>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</si>
  <si>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</si>
  <si>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</si>
  <si>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</si>
  <si>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</si>
  <si>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</si>
  <si>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</si>
  <si>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</si>
  <si>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</si>
  <si>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</si>
  <si>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</si>
  <si>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</si>
  <si>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</si>
  <si>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</si>
  <si>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</si>
  <si>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</si>
  <si>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</si>
  <si>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</si>
  <si>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</si>
  <si>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</si>
  <si>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</si>
  <si>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</si>
  <si>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</si>
  <si>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</si>
  <si>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</si>
  <si>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</si>
  <si>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</si>
  <si>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</si>
  <si>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</si>
  <si>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</si>
  <si>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</si>
  <si>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</si>
  <si>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</si>
  <si>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</si>
  <si>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</si>
  <si>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</si>
  <si>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</si>
  <si>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</si>
  <si>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</si>
  <si>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</si>
  <si>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</si>
  <si>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</si>
  <si>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</si>
  <si>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</si>
  <si>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</si>
  <si>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Anzahl</t>
  </si>
  <si>
    <t>Fläche</t>
  </si>
  <si>
    <r>
      <t xml:space="preserve">pro Hektar
</t>
    </r>
    <r>
      <rPr>
        <i/>
        <sz val="8"/>
        <color rgb="FF0070C0"/>
        <rFont val="Arial"/>
        <family val="2"/>
      </rPr>
      <t>(sofern Gegenstand 
des Angebotes/Ver-
trages</t>
    </r>
  </si>
  <si>
    <t>Bietet diese Erzeugerorganisation in ihrem operativen Programm für das</t>
  </si>
  <si>
    <t>Gegen welche Risiken?</t>
  </si>
  <si>
    <t>Erläuterungen</t>
  </si>
  <si>
    <t>Zuwendungsfähig ist die Absicherung gegen die unter Punkt 2.1 der Richtlinie genannten Risiken einzeln oder kombiniert im Rahmen von Mehrgefahrenversicherungen. Das Risiko Hagel ist jedoch nur im Rahmen einer</t>
  </si>
  <si>
    <r>
      <t xml:space="preserve">V. Zuschussberechnung </t>
    </r>
    <r>
      <rPr>
        <i/>
        <sz val="8"/>
        <color rgb="FF0070C0"/>
        <rFont val="Arial"/>
        <family val="2"/>
      </rPr>
      <t>- vorbehaltlich der Prüfung des Verwendungsnachweises -</t>
    </r>
  </si>
  <si>
    <t>Nutzungscode</t>
  </si>
  <si>
    <t>Nutzungscode 
INVEKOS - 
Sammelantrag, 
gem. Merkblatt 
zur Antragstellung/
Richtlinie</t>
  </si>
  <si>
    <t>Erdbeeren</t>
  </si>
  <si>
    <t>Kern- und Steinobst</t>
  </si>
  <si>
    <t>Bestockte Rebfläche</t>
  </si>
  <si>
    <t>Heilpflanzen</t>
  </si>
  <si>
    <t>der Antrag nur bearbeitet werden kann, wenn die gemachten Angaben in diesem Antrag (einschließlich beigefügter</t>
  </si>
  <si>
    <t>Nur Versicherungsprämien mit mindestens 20% Selbstbehalt sind förderfähig (Regelung Trockenheit/Dürre siehe Richtlinie).</t>
  </si>
  <si>
    <t>Antrag auf Teilnahme</t>
  </si>
  <si>
    <t>Mehrgefahrenversicherung</t>
  </si>
  <si>
    <t>ML Nds.</t>
  </si>
  <si>
    <t>Antrag auf Teilnahme am Förderverfahren</t>
  </si>
  <si>
    <t>von Mehrgefahrenversicherungen für landwirtschaftliche Kulturen</t>
  </si>
  <si>
    <t xml:space="preserve">in dem Land Niedersachsen, der Freien Hansestadt Bremen und </t>
  </si>
  <si>
    <t>Nation</t>
  </si>
  <si>
    <t>BL</t>
  </si>
  <si>
    <t>LK</t>
  </si>
  <si>
    <t>Gem.</t>
  </si>
  <si>
    <t>Anbieter</t>
  </si>
  <si>
    <t xml:space="preserve">EU-Registriernummer </t>
  </si>
  <si>
    <t>Für die auswahl der richtigen Adresse SVERWEIS mit AN4 auf Kataloge erstellen</t>
  </si>
  <si>
    <t>Landwirtschaftskammer Niedersachsen</t>
  </si>
  <si>
    <t>Kreis</t>
  </si>
  <si>
    <t>Bewilligungsstelle</t>
  </si>
  <si>
    <t>PLZ &amp; Ort</t>
  </si>
  <si>
    <t>Straße &amp; Hausnummer</t>
  </si>
  <si>
    <t>Wunstorfer Landstr. 9</t>
  </si>
  <si>
    <t>30453 Hannover</t>
  </si>
  <si>
    <t>Kreis Name</t>
  </si>
  <si>
    <t>Ammerland</t>
  </si>
  <si>
    <t>Bewilligungsstelle Oldenburg</t>
  </si>
  <si>
    <t>Mars-la-Tour-Str. 1-3</t>
  </si>
  <si>
    <t>26121 Oldenburg</t>
  </si>
  <si>
    <t>Aurich</t>
  </si>
  <si>
    <t>Bewilligungsstelle Aurich</t>
  </si>
  <si>
    <t>Am Pferdemarkt 1</t>
  </si>
  <si>
    <t>26603 Aurich</t>
  </si>
  <si>
    <t>Stadt Braunschweig</t>
  </si>
  <si>
    <t>Bewilligungsstelle Braunschweig</t>
  </si>
  <si>
    <t>Helene-Künne-Allee 5</t>
  </si>
  <si>
    <t>38122 Braunschweig</t>
  </si>
  <si>
    <t>Celle</t>
  </si>
  <si>
    <t>Bewilligungsstelle Nienburg</t>
  </si>
  <si>
    <t>Vor dem Zoll 2</t>
  </si>
  <si>
    <t>31582 Nienburg</t>
  </si>
  <si>
    <t>Cloppenburg</t>
  </si>
  <si>
    <t>Cuxhaven</t>
  </si>
  <si>
    <t>Bewilligungsstelle Bremervörde</t>
  </si>
  <si>
    <t>Albrecht-Thaer-Str. 6 a</t>
  </si>
  <si>
    <t>27432 Bremervörde</t>
  </si>
  <si>
    <t>Stadt Delmenhorst</t>
  </si>
  <si>
    <t>Diepholz</t>
  </si>
  <si>
    <t>Stadt Emden</t>
  </si>
  <si>
    <t>Emsland</t>
  </si>
  <si>
    <t>Bewilligungsstelle Meppen</t>
  </si>
  <si>
    <t>An der Feuerwache 14</t>
  </si>
  <si>
    <t>49716 Meppen</t>
  </si>
  <si>
    <t>Friesland</t>
  </si>
  <si>
    <t>Gifhorn</t>
  </si>
  <si>
    <t>Goslar</t>
  </si>
  <si>
    <t>Göttingen</t>
  </si>
  <si>
    <t>Bewilligungsstelle Northeim</t>
  </si>
  <si>
    <t>Wallstr. 44</t>
  </si>
  <si>
    <t>37154 Northeim</t>
  </si>
  <si>
    <t>Graftschaft Bentheim</t>
  </si>
  <si>
    <t>Hameln-Pyrmont</t>
  </si>
  <si>
    <t>Bewilligungsstelle Hannover</t>
  </si>
  <si>
    <t>Wunstorfer Landstr. 11</t>
  </si>
  <si>
    <t>Region Hannover</t>
  </si>
  <si>
    <t>Harburg</t>
  </si>
  <si>
    <t>Bewilligungsstelle Uelzen</t>
  </si>
  <si>
    <t>Wilhelm-Seedorf-Str. 3</t>
  </si>
  <si>
    <t>29525 Uelzen</t>
  </si>
  <si>
    <t>Helmstedt</t>
  </si>
  <si>
    <t>Heidekreis</t>
  </si>
  <si>
    <t>Hildesheim</t>
  </si>
  <si>
    <t>Holzminden</t>
  </si>
  <si>
    <t>Leer</t>
  </si>
  <si>
    <t>Lüchow-Dannenberg</t>
  </si>
  <si>
    <t>Lüneburg</t>
  </si>
  <si>
    <t>Nienburg (Weser)</t>
  </si>
  <si>
    <t>Northeim</t>
  </si>
  <si>
    <t>Oldenburg</t>
  </si>
  <si>
    <t>Stadt Oldenburg</t>
  </si>
  <si>
    <t>Osnabrück</t>
  </si>
  <si>
    <t>Bewilligungsstelle Osnabrück</t>
  </si>
  <si>
    <t>Am Schölerberg 6</t>
  </si>
  <si>
    <t>49082 Osnabrück</t>
  </si>
  <si>
    <t>Stadt Osnabrück</t>
  </si>
  <si>
    <t>Osterholz</t>
  </si>
  <si>
    <t>Peine</t>
  </si>
  <si>
    <t>Rotenburg (Wümme)</t>
  </si>
  <si>
    <t>Stadt Salzgitter</t>
  </si>
  <si>
    <t>Schaumburg</t>
  </si>
  <si>
    <t>Stade</t>
  </si>
  <si>
    <t>Uelzen</t>
  </si>
  <si>
    <t>Vechta</t>
  </si>
  <si>
    <t>Verden</t>
  </si>
  <si>
    <t>Wesermarsch</t>
  </si>
  <si>
    <t>Stadt Wilhelmshaven</t>
  </si>
  <si>
    <t>Wittmund</t>
  </si>
  <si>
    <t>Wolfenbüttel</t>
  </si>
  <si>
    <t>Stadt Wolfsburg</t>
  </si>
  <si>
    <t>Stadt Bremen</t>
  </si>
  <si>
    <t>Stadt Bremerhaven</t>
  </si>
  <si>
    <t>Stadt Hamburg</t>
  </si>
  <si>
    <t>Anschrift</t>
  </si>
  <si>
    <t>Getreide</t>
  </si>
  <si>
    <t>Leguminosen</t>
  </si>
  <si>
    <t>Leg-Mischungen</t>
  </si>
  <si>
    <t>Ölsaaten</t>
  </si>
  <si>
    <t>Ackerfutter</t>
  </si>
  <si>
    <t>Hackfrüchte</t>
  </si>
  <si>
    <t>Energiepflanzen</t>
  </si>
  <si>
    <t>Mischkultur</t>
  </si>
  <si>
    <t>Andere Handelsgewächse</t>
  </si>
  <si>
    <t>Dauergrünland</t>
  </si>
  <si>
    <t>Dauerkulturen</t>
  </si>
  <si>
    <t>Versicherungsangebot</t>
  </si>
  <si>
    <t>Name der Versicherung</t>
  </si>
  <si>
    <t>NC</t>
  </si>
  <si>
    <t>Gruppe</t>
  </si>
  <si>
    <t>Nds Kurzbezeichnung</t>
  </si>
  <si>
    <t xml:space="preserve"> Winterdurum (Hartweizen)</t>
  </si>
  <si>
    <t>Sommerdurum  (Hartweizen)</t>
  </si>
  <si>
    <t>Winter-Dinkel</t>
  </si>
  <si>
    <t>Winterweichweizen</t>
  </si>
  <si>
    <t>Sommerweichweizen</t>
  </si>
  <si>
    <t>Winter-Emmer/ -Einkorn</t>
  </si>
  <si>
    <t>Sommer-Emmer/ -Einkorn</t>
  </si>
  <si>
    <t>Sommer-Dinkel</t>
  </si>
  <si>
    <t>Winterroggen, Winter-Waldstaudenroggen</t>
  </si>
  <si>
    <t>Sommerroggen, Sommer-Waldstaudenroggen</t>
  </si>
  <si>
    <t>Wintermenggetreide</t>
  </si>
  <si>
    <t>Wintermenggetreide ohne Weizen</t>
  </si>
  <si>
    <t>Wintergerste</t>
  </si>
  <si>
    <t>Sommergerste</t>
  </si>
  <si>
    <t>Winterhafer</t>
  </si>
  <si>
    <t>Sommerhafer</t>
  </si>
  <si>
    <t>Sommermenggetreide</t>
  </si>
  <si>
    <t>Sommermenggetreide ohne Weizen</t>
  </si>
  <si>
    <t>Gemenge Getreide/Leguminose</t>
  </si>
  <si>
    <t xml:space="preserve"> Wintertriticale</t>
  </si>
  <si>
    <t>Sommertriticale</t>
  </si>
  <si>
    <t>Mais</t>
  </si>
  <si>
    <t>Rispenhirse</t>
  </si>
  <si>
    <t>Buchweizen</t>
  </si>
  <si>
    <t>Mohren-/Zuckerhirse</t>
  </si>
  <si>
    <t>Kolbenhirse</t>
  </si>
  <si>
    <t>Amarant, Fuchsschwanz</t>
  </si>
  <si>
    <t>Quinoa</t>
  </si>
  <si>
    <t>Erbsen (Mark-/Schal-/Zucker-/Futtererbse,Peluschke)</t>
  </si>
  <si>
    <t>Gemüseerbse</t>
  </si>
  <si>
    <t>Platterbse</t>
  </si>
  <si>
    <t>Acker-, Puff-, Pferde- und Dicke Bohne</t>
  </si>
  <si>
    <t>Wicke</t>
  </si>
  <si>
    <t>Linsen</t>
  </si>
  <si>
    <t xml:space="preserve">Lupinen (Süß-, Anden-, weiße, blaue, gelbe) </t>
  </si>
  <si>
    <t>Leg-Mischung</t>
  </si>
  <si>
    <t>Erbsen/Bohnen</t>
  </si>
  <si>
    <t>Gemenge Leguminosen/Getreide (Leg überwiegt)</t>
  </si>
  <si>
    <t>Winterraps</t>
  </si>
  <si>
    <t>Sommerraps</t>
  </si>
  <si>
    <t>Winterrübsen</t>
  </si>
  <si>
    <t>Sommerrübsen</t>
  </si>
  <si>
    <t>Sonnenblumen</t>
  </si>
  <si>
    <t>Sojabohnen</t>
  </si>
  <si>
    <t>Lein, Flachs</t>
  </si>
  <si>
    <t>Leindotter</t>
  </si>
  <si>
    <t>Silomais</t>
  </si>
  <si>
    <t>Futterrübe/Runkelrübe</t>
  </si>
  <si>
    <t>Kohl-/Steckrübe</t>
  </si>
  <si>
    <t>Klee</t>
  </si>
  <si>
    <t>Kleegras</t>
  </si>
  <si>
    <t>Luzerne &amp; Klee</t>
  </si>
  <si>
    <t>Ackergras</t>
  </si>
  <si>
    <t>Klee-Luzerne-Gemisch</t>
  </si>
  <si>
    <t>Bockshorn-, Schabziger Klee</t>
  </si>
  <si>
    <t>Hornklee, Hornschotenklee</t>
  </si>
  <si>
    <t>Wechselgrünland</t>
  </si>
  <si>
    <t>Serradella</t>
  </si>
  <si>
    <t>Steinklee</t>
  </si>
  <si>
    <t>Kleemischung NC 421, 427, 431</t>
  </si>
  <si>
    <t>Luzerne-Gras</t>
  </si>
  <si>
    <t>Gras-Leguminosen Gemisch (Leg. überw.)</t>
  </si>
  <si>
    <t>DGL-Neueinsaat als Ersatz</t>
  </si>
  <si>
    <t>Wiesen</t>
  </si>
  <si>
    <t>Mähweiden</t>
  </si>
  <si>
    <t>Weiden und Almen</t>
  </si>
  <si>
    <t>Hutungen</t>
  </si>
  <si>
    <t>beweid. Sandheiden</t>
  </si>
  <si>
    <t>beweid. Moorheiden</t>
  </si>
  <si>
    <t>beweid. Magerrasen</t>
  </si>
  <si>
    <t>beweid. mont. Wiesen</t>
  </si>
  <si>
    <t>gemähte Magerrasen</t>
  </si>
  <si>
    <t>gemäht. mont. Wiesen</t>
  </si>
  <si>
    <t>Streuobst mit Grünlandnutzung</t>
  </si>
  <si>
    <t>Streuobst ohne Grünlandnutzung</t>
  </si>
  <si>
    <t>DGL unter etablierten lokalen Praktiken</t>
  </si>
  <si>
    <t>DGL etabl. lok. Praktiken ( (LR-Typ FFH, Arten VS-RL)</t>
  </si>
  <si>
    <t>Stärkekartoffeln</t>
  </si>
  <si>
    <t>Kartoffeln (Speise)</t>
  </si>
  <si>
    <t>Zuckerrüben</t>
  </si>
  <si>
    <t>Topinambur</t>
  </si>
  <si>
    <t>Süßkartoffel</t>
  </si>
  <si>
    <t>Pflanzkartoffel</t>
  </si>
  <si>
    <t>Winterlauch</t>
  </si>
  <si>
    <t>Allium/Lauch</t>
  </si>
  <si>
    <t>Möhre</t>
  </si>
  <si>
    <t>Gartenbohne</t>
  </si>
  <si>
    <t>Kichererbsen</t>
  </si>
  <si>
    <t>Geißraute</t>
  </si>
  <si>
    <t>Hanf</t>
  </si>
  <si>
    <t>Kanariensaat, Echtes Glanzgras</t>
  </si>
  <si>
    <t>Brennnesseln</t>
  </si>
  <si>
    <t>Silphium</t>
  </si>
  <si>
    <t>Sudangras</t>
  </si>
  <si>
    <t>Virginiamalve</t>
  </si>
  <si>
    <t>Staudenknöterich, Igniscum</t>
  </si>
  <si>
    <t>Streuobst</t>
  </si>
  <si>
    <t>Birnen (Ertragsanlagen)</t>
  </si>
  <si>
    <t>Obstanlagen in Vollanbau</t>
  </si>
  <si>
    <t>Kernobst</t>
  </si>
  <si>
    <t>Steinobst</t>
  </si>
  <si>
    <t>Beerenobst</t>
  </si>
  <si>
    <t>Sanddorn</t>
  </si>
  <si>
    <t>Sonstige Obstanlagen</t>
  </si>
  <si>
    <t>Pfirsiche in Vollanbau</t>
  </si>
  <si>
    <t>Kirschen (Ertragsanlagen)</t>
  </si>
  <si>
    <t>Pflaumen (Ertragsanlagen)</t>
  </si>
  <si>
    <t>Haselnüsse</t>
  </si>
  <si>
    <t>Walnüsse</t>
  </si>
  <si>
    <t>sonstige Schalenfrüchte</t>
  </si>
  <si>
    <t>Äpfel in Vollanbau</t>
  </si>
  <si>
    <t>sonst. Steinobst</t>
  </si>
  <si>
    <t>Baumschulen</t>
  </si>
  <si>
    <t>Beerenobst zur Vermehrung</t>
  </si>
  <si>
    <t>Korbweiden</t>
  </si>
  <si>
    <t xml:space="preserve"> KUP GAPDZV</t>
  </si>
  <si>
    <t>Rebland</t>
  </si>
  <si>
    <t>Rebschulfläche</t>
  </si>
  <si>
    <t>Unterlagsrebfläche</t>
  </si>
  <si>
    <t>Steillagenweinbau</t>
  </si>
  <si>
    <t>Chinaschilf/Miscanthus</t>
  </si>
  <si>
    <t>Riesenweizengras/Szarvasi-Gras, Hirschgras</t>
  </si>
  <si>
    <t>Rohrglanzgras</t>
  </si>
  <si>
    <t>Artischocke</t>
  </si>
  <si>
    <t>Heidekraut</t>
  </si>
  <si>
    <t>Rhododendron</t>
  </si>
  <si>
    <t>Pflanzenmischung mit Hanf</t>
  </si>
  <si>
    <t>Wildpflanzenmischung zur Energieerzeugung</t>
  </si>
  <si>
    <t>Winterhartes Gemenge Getreide/Leg. (Getreide überw.)</t>
  </si>
  <si>
    <t>Winterhartes Leguminosengemenge</t>
  </si>
  <si>
    <t>Grassamenvermehrung</t>
  </si>
  <si>
    <t>Wildsamenvermehrung</t>
  </si>
  <si>
    <t>Versuchsfl. mehrere beihilfef. Kulturarten</t>
  </si>
  <si>
    <t>Mischkulturen (auch Mais mit Mischpartn.)</t>
  </si>
  <si>
    <r>
      <t xml:space="preserve">Hagel
</t>
    </r>
    <r>
      <rPr>
        <sz val="6"/>
        <rFont val="Arial"/>
        <family val="2"/>
      </rPr>
      <t>(nicht förderfähig)</t>
    </r>
  </si>
  <si>
    <t>Angebotsnummer</t>
  </si>
  <si>
    <t>IV. Angaben zu Kulturen und Risiken</t>
  </si>
  <si>
    <t>Summe</t>
  </si>
  <si>
    <t>Versicherung</t>
  </si>
  <si>
    <t>förderfähige Versicherungsprämie</t>
  </si>
  <si>
    <t>Die versicherte Fläche beträgt mindestens 1,0 ha.</t>
  </si>
  <si>
    <t>maxim. Förderung bei 50 % Förderquote</t>
  </si>
  <si>
    <t>Versicherungsangebot (in Kopie)</t>
  </si>
  <si>
    <t>Allgemeine Erklärungen</t>
  </si>
  <si>
    <t>Einwilligung zum Datenaustausch</t>
  </si>
  <si>
    <t xml:space="preserve">Sammelantrag </t>
  </si>
  <si>
    <t>III. Angaben zur Versicherung</t>
  </si>
  <si>
    <t xml:space="preserve">1.1 </t>
  </si>
  <si>
    <t>V. (Richtlinienspezifische) Erklärungen zum Antrag</t>
  </si>
  <si>
    <t>die Höhe des Fördersatzes unter dem Vorbehalt  verfügbarer Haushaltsmittel steht.</t>
  </si>
  <si>
    <t>nur Versicherungsverträge förderfähig sind, die nach Erhalt des Zusicherungsbescheides geschlossen werden.</t>
  </si>
  <si>
    <t>Antragsunterlagen) vollständig und richtig sind.</t>
  </si>
  <si>
    <t>1.6</t>
  </si>
  <si>
    <t>1.7</t>
  </si>
  <si>
    <t>1.8</t>
  </si>
  <si>
    <t>der Freien und Hansestadt Hamburg (MGV)</t>
  </si>
  <si>
    <t>und sonstigen relevanten Regelungen eingehalten werden.</t>
  </si>
  <si>
    <t>unterlagen und weitere Informationen zur Fördermaßname MGV zur Verfügung gestellt werden.</t>
  </si>
  <si>
    <t>Ministerium für Ernährung, Landwirtschaft und Verbraucherschutz eine Rahmenvereinbarung abgeschlossen hat.</t>
  </si>
  <si>
    <t xml:space="preserve">Es wurde/wird in diesem Jahr bei der Landwirtschaftskammer Nds. </t>
  </si>
  <si>
    <t>ein Sammelantrag zur Agrarförderung (ANDI) gestellt.</t>
  </si>
  <si>
    <t>Versicherungssumme</t>
  </si>
  <si>
    <t>Name des Unternehmens</t>
  </si>
  <si>
    <t>Richtlinie über die Gewährung von Zuwendungen zur Förderung</t>
  </si>
  <si>
    <t xml:space="preserve">Zentrale Bewilligungsstelle </t>
  </si>
  <si>
    <t>Die Versicherung wird folgende Inhalte beinhalten:</t>
  </si>
  <si>
    <t>Die Maximalentschädigung wird bei höchstens 80 Prozent der Versicherungssumme liegen.*</t>
  </si>
  <si>
    <t>* Eine darüberhinausgende Risikoabsicherung ist zulässig, aber nicht zuwendungsfähig</t>
  </si>
  <si>
    <t xml:space="preserve">zum Erhalt einer Bewilligung für die Fördermaßnahme MGV jährlich ein vollständiger Förderantrag mit allen </t>
  </si>
  <si>
    <t>VGH Versicherungen</t>
  </si>
  <si>
    <t>Allianz Agrar AG</t>
  </si>
  <si>
    <t>Hinweise zum Ausfüllen des Antrags</t>
  </si>
  <si>
    <t>-</t>
  </si>
  <si>
    <t xml:space="preserve">bei der Auswahl der Kontrollkästchen und Drop Down Auswahl werden teilweise Bereiche </t>
  </si>
  <si>
    <t>ausgegraut, sie sind bei der Auswahl nicht auszufüllen</t>
  </si>
  <si>
    <t xml:space="preserve">1. </t>
  </si>
  <si>
    <t>die Kulturbezeichnung eingeblendet</t>
  </si>
  <si>
    <t>2.</t>
  </si>
  <si>
    <t>eine laufende Nummer vergeben</t>
  </si>
  <si>
    <t>3.</t>
  </si>
  <si>
    <t>Grundlegend</t>
  </si>
  <si>
    <t>Registriernummer</t>
  </si>
  <si>
    <t>Blattschutz ohne Kennwort - wird später geändert!</t>
  </si>
  <si>
    <t>nach Eingabe eines Nutzungscode (NC) wird</t>
  </si>
  <si>
    <t>eine weitere Eingabezeile eingeblendet</t>
  </si>
  <si>
    <r>
      <t>Felder zur Eingabe,</t>
    </r>
    <r>
      <rPr>
        <b/>
        <sz val="11"/>
        <rFont val="Arial"/>
        <family val="2"/>
      </rPr>
      <t xml:space="preserve"> vorne</t>
    </r>
    <r>
      <rPr>
        <sz val="11"/>
        <rFont val="Arial"/>
        <family val="2"/>
      </rPr>
      <t xml:space="preserve"> in den gelben Bereich klicken</t>
    </r>
  </si>
  <si>
    <t xml:space="preserve">die Adresse der Bewilligungsstelle ändert sich bei Eingabe der LK Ziffern in der </t>
  </si>
  <si>
    <t>Vertragslaufzeit einschießlich Versicherungsjahr</t>
  </si>
  <si>
    <t>1.9</t>
  </si>
  <si>
    <t xml:space="preserve">die Abwicklung der Förderung nur mit einem Versicherungsunternehmen möglich ist, mit dem das Niedersächsische </t>
  </si>
  <si>
    <t>Jahr</t>
  </si>
  <si>
    <t>Kriterien_Dauerkulturen</t>
  </si>
  <si>
    <t>Tropfbewässerung -  ha</t>
  </si>
  <si>
    <t xml:space="preserve">zusätzliches </t>
  </si>
  <si>
    <t>Kriterium</t>
  </si>
  <si>
    <t>Menge</t>
  </si>
  <si>
    <t>Über-/Unterkronenberegnung - ha</t>
  </si>
  <si>
    <t xml:space="preserve">Bewässerungsteiche für DK -  Wasser m³ </t>
  </si>
  <si>
    <t>geschützter Anbau - ha</t>
  </si>
  <si>
    <t xml:space="preserve">Hecke/Windschutz - Hecke an DK m </t>
  </si>
  <si>
    <t>mit Tap in das nächste Eingabefeld springen</t>
  </si>
  <si>
    <t xml:space="preserve">bei Erzeugerorganisationen - bei der Auswahl der Risiken wird bei Eingabe eines </t>
  </si>
  <si>
    <t>beliebigen Zeichens ein X angezeigt</t>
  </si>
  <si>
    <t xml:space="preserve"> darunter ausgeblendet aber nicht gelöscht. </t>
  </si>
  <si>
    <r>
      <rPr>
        <b/>
        <sz val="11"/>
        <rFont val="Arial"/>
        <family val="2"/>
      </rPr>
      <t xml:space="preserve">Achtung: </t>
    </r>
    <r>
      <rPr>
        <sz val="11"/>
        <rFont val="Arial"/>
        <family val="2"/>
      </rPr>
      <t>wird in der Tabelle ein NC gelöscht, werden die Zellen daneben und die Zeilen</t>
    </r>
  </si>
  <si>
    <t>Der Selbstbehalt wird mindestens 20 Prozent betragen.*</t>
  </si>
  <si>
    <t>Es gelten die in der Richtlinie genannten Höchsthektarwerte je Kulturgruppe.*</t>
  </si>
  <si>
    <t>Die Versicherungsprämie ist jährlich zu entrichten.</t>
  </si>
  <si>
    <t>II. Angaben zum Begünstigten</t>
  </si>
  <si>
    <t xml:space="preserve">jeweils nur eine Ziffer pro Feld bei EU-Registriernummer eingeben </t>
  </si>
  <si>
    <t>Erzeugerorganisation</t>
  </si>
  <si>
    <t>Priorisierung zusätzliche Kriterien für Dauerkulturen (DK)</t>
  </si>
  <si>
    <t>Dem Begünstigten ist bekannt, dass</t>
  </si>
  <si>
    <t>die Bewilligungsbehörde weitere Angaben und Unterlagen zur Prüfung der Fördervoraussetzungen verlangen</t>
  </si>
  <si>
    <t>Anlage BDA</t>
  </si>
  <si>
    <t>Stand</t>
  </si>
  <si>
    <t>rechtsverbindliche Unterschrift des Begünstigten / der Begünstigten</t>
  </si>
  <si>
    <t>für Obst oder Gemüse?</t>
  </si>
  <si>
    <t>Ist Ihr Unternehmen Mitglied in einer nach EU-Recht anerkannten Erzeugerorganisation</t>
  </si>
  <si>
    <t>aktuelle Versicherungsjahr die Förderung von Ernteversicherungen für Obst oder</t>
  </si>
  <si>
    <t>Gemüse gegen die Risiken Hagel, Sturm, Starkregen,</t>
  </si>
  <si>
    <t>Überschwemmung, Starkfrost oder Trockenheit/Dürre an?</t>
  </si>
  <si>
    <t>Durch den Begünstigten auszufüllen</t>
  </si>
  <si>
    <t>I. Begünstigte</t>
  </si>
  <si>
    <t>Ein Antrag auf Teilnahme am Förderverfahren Mehrgefahrenversicherung</t>
  </si>
  <si>
    <t>ist nur in Kombination mit einem Sammelantrag (ANDI) möglich!</t>
  </si>
  <si>
    <t xml:space="preserve">Unterlagen müssen bis zum Antragsschluss bei der zuständigen Bewilligungsstelle </t>
  </si>
  <si>
    <t>Unterlagen ausdrucken und auf Vollständigkeit prüfen</t>
  </si>
  <si>
    <t>Antrag auf Teilnahme und Anlage unterschreiben</t>
  </si>
  <si>
    <t>kann.</t>
  </si>
  <si>
    <t xml:space="preserve">erforderlichen Unterlagen bei der Bewilligungsstelle eingereicht werden muss sowie die Fördervoraussetzungen </t>
  </si>
  <si>
    <t xml:space="preserve">die Zusicherung zur Teilnahme an der Fördermaßnahme MGV für die im Angebot angebene Vertragslaufzeit erfolgt,                                                         </t>
  </si>
  <si>
    <t>längstens jedoch bis zum Versicherungsjahr 2029.</t>
  </si>
  <si>
    <t xml:space="preserve">die Angaben zu angebauten Kulturen, bewirtschafteter Flächen und beantragten Fördermaßnahmen aus dem </t>
  </si>
  <si>
    <t xml:space="preserve">Flächen- und Nutzungsnachweis des aktuellen Sammelantrages (InVeKoS) zur Bearbeitung, Prüfung und </t>
  </si>
  <si>
    <t>Kontrolle des Antrags auf Zuwendung herangezogen werden.</t>
  </si>
  <si>
    <t>auf der Internetseite www.agrarfoerderung-niedersachsen.de Webcode 01043040 die Richtlinie, die Antrags-</t>
  </si>
  <si>
    <t>Blatt1 Allgemeine Angaben</t>
  </si>
  <si>
    <t>Blatt 2 Angaben Begünstigte</t>
  </si>
  <si>
    <t>Blatt 3 &amp; 4 Kulturen/ Risiken</t>
  </si>
  <si>
    <t>Blatt 5 Erklärungen z. Antrag</t>
  </si>
  <si>
    <t>(sieh Blatt 1) eingegangen sein</t>
  </si>
  <si>
    <t xml:space="preserve">Flächen, Kriterien und Menge sind </t>
  </si>
  <si>
    <t>mit Bestand am 15.05. anzugeben.</t>
  </si>
  <si>
    <t>VI. Anlagen zum Antrag</t>
  </si>
  <si>
    <t>1.0</t>
  </si>
  <si>
    <r>
      <t>MGV Anlage 1.1</t>
    </r>
    <r>
      <rPr>
        <b/>
        <sz val="9"/>
        <rFont val="Arial"/>
        <family val="2"/>
      </rPr>
      <t xml:space="preserve"> Stammdatenblatt</t>
    </r>
  </si>
  <si>
    <r>
      <t xml:space="preserve">MGV Anlage 1.2 </t>
    </r>
    <r>
      <rPr>
        <b/>
        <sz val="9"/>
        <rFont val="Arial"/>
        <family val="2"/>
      </rPr>
      <t>Allgemeine Erklärungen</t>
    </r>
  </si>
  <si>
    <r>
      <t>MGV Anlage 1.3</t>
    </r>
    <r>
      <rPr>
        <b/>
        <sz val="9"/>
        <rFont val="Arial"/>
        <family val="2"/>
      </rPr>
      <t xml:space="preserve"> Einwilligung zum Datenaustausch</t>
    </r>
  </si>
  <si>
    <r>
      <rPr>
        <b/>
        <sz val="9"/>
        <rFont val="Arial"/>
        <family val="2"/>
      </rPr>
      <t>Versicherungsangebot</t>
    </r>
    <r>
      <rPr>
        <sz val="9"/>
        <rFont val="Arial"/>
        <family val="2"/>
      </rPr>
      <t xml:space="preserve"> (in Kopie)</t>
    </r>
  </si>
  <si>
    <t xml:space="preserve">Adresse bei Sitz außerhalb
von Niedersachsen </t>
  </si>
  <si>
    <t>bei Erzeugerorganisationen "Adresse bei Sitz außerhalb von Niedersachsen" sind auch</t>
  </si>
  <si>
    <t xml:space="preserve"> Organisationen mit Sitz im Ausland aufzuführen</t>
  </si>
  <si>
    <t>Hagelgilde</t>
  </si>
  <si>
    <t>Vereinigte Hagelversicherung</t>
  </si>
  <si>
    <t>Mecklenburgische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</si>
</sst>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dd/mm/yy;@"/>
    <numFmt numFmtId="165" formatCode=";;;&quot;X&quot;"/>
    <numFmt numFmtId="166" formatCode="#,##0.00;;"/>
    <numFmt numFmtId="167" formatCode="0;;"/>
    <numFmt numFmtId="168" formatCode="#,##0.0000"/>
    <numFmt numFmtId="169" formatCode="#,##0.0000;;"/>
    <numFmt numFmtId="170" formatCode="000000;;"/>
    <numFmt numFmtId="171" formatCode="_-* #,##0.00\ _€_-;\-* #,##0.00\ _€_-;_-* &quot;-&quot;??\ _€_-;_-@_-"/>
    <numFmt numFmtId="172" formatCode="000;;"/>
    <numFmt numFmtId="173" formatCode="#,##0;;"/>
    <numFmt numFmtId="174" formatCode="#,##0.00\ &quot;€&quot;"/>
  </numFmts>
  <fonts count="27" x14ac:knownFonts="1">
    <font>
      <sz val="9"/>
      <color theme="1"/>
      <name val="Arial"/>
      <family val="2"/>
    </font>
    <font>
      <sz val="9"/>
      <color theme="1"/>
      <name val="Arial"/>
      <family val="2"/>
    </font>
    <font>
      <sz val="9"/>
      <name val="Arial"/>
      <family val="2"/>
    </font>
    <font>
      <b/>
      <sz val="18"/>
      <name val="Arial"/>
      <family val="2"/>
    </font>
    <font>
      <b/>
      <sz val="20"/>
      <name val="Arial"/>
      <family val="2"/>
    </font>
    <font>
      <b/>
      <sz val="14"/>
      <name val="Arial"/>
      <family val="2"/>
    </font>
    <font>
      <i/>
      <sz val="9"/>
      <name val="Arial"/>
      <family val="2"/>
    </font>
    <font>
      <b/>
      <sz val="9"/>
      <name val="Arial"/>
      <family val="2"/>
    </font>
    <font>
      <sz val="10"/>
      <name val="Arial"/>
      <family val="2"/>
    </font>
    <font>
      <sz val="8"/>
      <name val="Arial"/>
      <family val="2"/>
    </font>
    <font>
      <sz val="7"/>
      <name val="Arial"/>
      <family val="2"/>
    </font>
    <font>
      <i/>
      <sz val="8"/>
      <name val="Arial"/>
      <family val="2"/>
    </font>
    <font>
      <sz val="9"/>
      <color indexed="81"/>
      <name val="Arial"/>
      <family val="2"/>
    </font>
    <font>
      <i/>
      <sz val="8"/>
      <color rgb="FF0070C0"/>
      <name val="Arial"/>
      <family val="2"/>
    </font>
    <font>
      <b/>
      <sz val="11"/>
      <name val="Arial"/>
      <family val="2"/>
    </font>
    <font>
      <sz val="9"/>
      <color theme="0"/>
      <name val="Arial"/>
      <family val="2"/>
    </font>
    <font>
      <sz val="11"/>
      <name val="Arial"/>
      <family val="2"/>
    </font>
    <font>
      <sz val="9"/>
      <color rgb="FF0070C0"/>
      <name val="Arial"/>
      <family val="2"/>
    </font>
    <font>
      <sz val="11"/>
      <color theme="1"/>
      <name val="Calibri"/>
      <family val="2"/>
      <scheme val="minor"/>
    </font>
    <font>
      <sz val="11"/>
      <color theme="1"/>
      <name val="Arial"/>
      <family val="2"/>
    </font>
    <font>
      <sz val="12"/>
      <name val="Arial"/>
      <family val="2"/>
    </font>
    <font>
      <sz val="6"/>
      <name val="Arial"/>
      <family val="2"/>
    </font>
    <font>
      <sz val="9"/>
      <color rgb="FFFF0000"/>
      <name val="Arial"/>
      <family val="2"/>
    </font>
    <font>
      <sz val="7"/>
      <color theme="1"/>
      <name val="Arial"/>
      <family val="2"/>
    </font>
    <font>
      <b/>
      <sz val="12"/>
      <color rgb="FFFF0000"/>
      <name val="Arial"/>
      <family val="2"/>
    </font>
    <font>
      <b/>
      <sz val="9"/>
      <color indexed="81"/>
      <name val="Segoe UI"/>
      <family val="2"/>
    </font>
    <font>
      <sz val="9"/>
      <color indexed="81"/>
      <name val="Segoe UI"/>
      <family val="2"/>
    </font>
  </fonts>
  <fills count="2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8"/>
      </patternFill>
    </fill>
    <fill>
      <patternFill patternType="solid">
        <fgColor rgb="FFFFFFCC"/>
        <bgColor indexed="9"/>
      </patternFill>
    </fill>
    <fill>
      <patternFill patternType="solid">
        <fgColor rgb="FFFFFFCC"/>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4.9989318521683403E-2"/>
        <bgColor indexed="8"/>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00B050"/>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0.49998474074526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9"/>
      </patternFill>
    </fill>
    <fill>
      <patternFill patternType="solid">
        <fgColor theme="2" tint="-9.9978637043366805E-2"/>
        <bgColor indexed="64"/>
      </patternFill>
    </fill>
  </fills>
  <borders count="48">
    <border>
      <left/>
      <right/>
      <top/>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dashed">
        <color indexed="64"/>
      </left>
      <right style="dashed">
        <color indexed="64"/>
      </right>
      <top style="thin">
        <color indexed="64"/>
      </top>
      <bottom style="thin">
        <color indexed="64"/>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style="thin">
        <color indexed="64"/>
      </top>
      <bottom style="thin">
        <color indexed="64"/>
      </bottom>
      <diagonal/>
    </border>
    <border>
      <left style="hair">
        <color theme="0" tint="-0.14996795556505021"/>
      </left>
      <right style="hair">
        <color theme="0" tint="-0.14996795556505021"/>
      </right>
      <top style="thin">
        <color theme="0" tint="-0.14996795556505021"/>
      </top>
      <bottom/>
      <diagonal/>
    </border>
    <border>
      <left/>
      <right/>
      <top style="thin">
        <color auto="1"/>
      </top>
      <bottom style="thin">
        <color theme="0"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indexed="64"/>
      </right>
      <top style="thin">
        <color theme="0" tint="-0.499984740745262"/>
      </top>
      <bottom/>
      <diagonal/>
    </border>
    <border>
      <left style="thin">
        <color indexed="64"/>
      </left>
      <right style="thin">
        <color indexed="64"/>
      </right>
      <top/>
      <bottom/>
      <diagonal/>
    </border>
  </borders>
  <cellStyleXfs count="31">
    <xf numFmtId="0" fontId="0" fillId="0" borderId="0"/>
    <xf numFmtId="0" fontId="2" fillId="0" borderId="0"/>
    <xf numFmtId="0" fontId="8" fillId="0" borderId="0"/>
    <xf numFmtId="0" fontId="8" fillId="0" borderId="0"/>
    <xf numFmtId="0" fontId="2" fillId="0" borderId="0"/>
    <xf numFmtId="0" fontId="1" fillId="0" borderId="0"/>
    <xf numFmtId="0" fontId="18" fillId="0" borderId="0"/>
    <xf numFmtId="171"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9" fillId="0" borderId="0"/>
    <xf numFmtId="171" fontId="1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9" fillId="0" borderId="0"/>
    <xf numFmtId="0" fontId="8" fillId="0" borderId="0"/>
    <xf numFmtId="171" fontId="8" fillId="0" borderId="0" applyFont="0" applyFill="0" applyBorder="0" applyAlignment="0" applyProtection="0"/>
    <xf numFmtId="0" fontId="18" fillId="0" borderId="0"/>
    <xf numFmtId="44" fontId="8" fillId="0" borderId="0" applyFont="0" applyFill="0" applyBorder="0" applyAlignment="0" applyProtection="0"/>
    <xf numFmtId="171" fontId="1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9" fillId="0" borderId="0"/>
    <xf numFmtId="171" fontId="1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9" fillId="0" borderId="0"/>
    <xf numFmtId="171" fontId="8" fillId="0" borderId="0" applyFont="0" applyFill="0" applyBorder="0" applyAlignment="0" applyProtection="0"/>
    <xf numFmtId="44" fontId="8" fillId="0" borderId="0" applyFont="0" applyFill="0" applyBorder="0" applyAlignment="0" applyProtection="0"/>
  </cellStyleXfs>
  <cellXfs count="504">
    <xf numFmtId="0" fontId="0" fillId="0" borderId="0" xfId="0"/>
    <xf numFmtId="0" fontId="3" fillId="0" borderId="0" xfId="1" applyNumberFormat="1" applyFont="1" applyBorder="1" applyAlignment="1" applyProtection="1">
      <alignment vertical="center"/>
      <protection hidden="1"/>
    </xf>
    <xf numFmtId="0" fontId="4" fillId="0" borderId="0" xfId="1" applyNumberFormat="1" applyFont="1" applyBorder="1" applyAlignment="1" applyProtection="1">
      <alignment vertical="center"/>
      <protection hidden="1"/>
    </xf>
    <xf numFmtId="0" fontId="2" fillId="0" borderId="0" xfId="1" applyNumberFormat="1" applyAlignment="1" applyProtection="1">
      <alignment vertical="center"/>
      <protection hidden="1"/>
    </xf>
    <xf numFmtId="0" fontId="5" fillId="2" borderId="1" xfId="1" applyNumberFormat="1" applyFont="1" applyFill="1" applyBorder="1" applyAlignment="1" applyProtection="1">
      <alignment horizontal="left" indent="1"/>
      <protection hidden="1"/>
    </xf>
    <xf numFmtId="0" fontId="2" fillId="2" borderId="2" xfId="1" applyNumberFormat="1" applyFont="1" applyFill="1" applyBorder="1" applyAlignment="1" applyProtection="1">
      <alignment vertical="center"/>
      <protection hidden="1"/>
    </xf>
    <xf numFmtId="0" fontId="2" fillId="2" borderId="3" xfId="1" applyNumberFormat="1" applyFont="1" applyFill="1" applyBorder="1" applyAlignment="1" applyProtection="1">
      <alignment vertical="center"/>
      <protection hidden="1"/>
    </xf>
    <xf numFmtId="0" fontId="5" fillId="2" borderId="4" xfId="1" applyNumberFormat="1" applyFont="1" applyFill="1" applyBorder="1" applyAlignment="1" applyProtection="1">
      <alignment horizontal="left" vertical="top" indent="1"/>
      <protection hidden="1"/>
    </xf>
    <xf numFmtId="0" fontId="2" fillId="2" borderId="5" xfId="1" applyNumberFormat="1" applyFont="1" applyFill="1" applyBorder="1" applyAlignment="1" applyProtection="1">
      <alignment vertical="center"/>
      <protection hidden="1"/>
    </xf>
    <xf numFmtId="0" fontId="2" fillId="2" borderId="6" xfId="1" applyNumberFormat="1" applyFont="1" applyFill="1" applyBorder="1" applyAlignment="1" applyProtection="1">
      <alignment vertical="center"/>
      <protection hidden="1"/>
    </xf>
    <xf numFmtId="0" fontId="2" fillId="0" borderId="0" xfId="1" applyNumberFormat="1" applyAlignment="1" applyProtection="1">
      <alignment horizontal="center" vertical="center"/>
      <protection hidden="1"/>
    </xf>
    <xf numFmtId="0" fontId="7" fillId="3" borderId="7" xfId="1" applyNumberFormat="1" applyFont="1" applyFill="1" applyBorder="1" applyAlignment="1" applyProtection="1">
      <alignment horizontal="left" vertical="center" indent="1"/>
      <protection hidden="1"/>
    </xf>
    <xf numFmtId="0" fontId="2" fillId="3" borderId="8" xfId="1" applyNumberFormat="1" applyFill="1" applyBorder="1" applyAlignment="1" applyProtection="1">
      <alignment horizontal="center" vertical="center"/>
      <protection hidden="1"/>
    </xf>
    <xf numFmtId="0" fontId="2" fillId="3" borderId="9" xfId="1" applyNumberFormat="1" applyFill="1" applyBorder="1" applyAlignment="1" applyProtection="1">
      <alignment vertical="center"/>
      <protection hidden="1"/>
    </xf>
    <xf numFmtId="0" fontId="7" fillId="4" borderId="10" xfId="1" applyNumberFormat="1" applyFont="1" applyFill="1" applyBorder="1" applyAlignment="1">
      <alignment horizontal="left" vertical="center" indent="1"/>
    </xf>
    <xf numFmtId="0" fontId="7" fillId="4" borderId="10" xfId="1" applyNumberFormat="1" applyFont="1" applyFill="1" applyBorder="1" applyAlignment="1">
      <alignment horizontal="center" vertical="center"/>
    </xf>
    <xf numFmtId="0" fontId="2" fillId="0" borderId="0" xfId="1" applyNumberFormat="1" applyBorder="1" applyAlignment="1" applyProtection="1">
      <alignment vertical="center"/>
      <protection hidden="1"/>
    </xf>
    <xf numFmtId="164" fontId="2" fillId="0" borderId="10" xfId="1" applyNumberFormat="1" applyFont="1" applyBorder="1" applyAlignment="1">
      <alignment horizontal="left" vertical="center" indent="1"/>
    </xf>
    <xf numFmtId="164" fontId="2" fillId="0" borderId="10" xfId="3" applyNumberFormat="1" applyFont="1" applyBorder="1" applyAlignment="1">
      <alignment horizontal="center" vertical="center"/>
    </xf>
    <xf numFmtId="0" fontId="2" fillId="0" borderId="10" xfId="1" applyNumberFormat="1" applyFont="1" applyBorder="1" applyAlignment="1">
      <alignment horizontal="left" vertical="center" wrapText="1" indent="1"/>
    </xf>
    <xf numFmtId="164" fontId="2" fillId="0" borderId="10" xfId="1" applyNumberFormat="1" applyFont="1" applyBorder="1" applyAlignment="1">
      <alignment horizontal="center" vertical="center"/>
    </xf>
    <xf numFmtId="0" fontId="11" fillId="0" borderId="0" xfId="1" quotePrefix="1" applyNumberFormat="1" applyFont="1" applyAlignment="1" applyProtection="1">
      <alignment vertical="center"/>
      <protection hidden="1"/>
    </xf>
    <xf numFmtId="0" fontId="9" fillId="0" borderId="0" xfId="4" applyNumberFormat="1" applyFont="1" applyAlignment="1" applyProtection="1">
      <alignment horizontal="right" vertical="center"/>
      <protection hidden="1"/>
    </xf>
    <xf numFmtId="0" fontId="8" fillId="0" borderId="0" xfId="2" applyNumberFormat="1" applyFont="1" applyAlignment="1" applyProtection="1">
      <alignment vertical="center"/>
      <protection hidden="1"/>
    </xf>
    <xf numFmtId="0" fontId="2" fillId="0" borderId="0" xfId="2" applyNumberFormat="1" applyFont="1" applyFill="1" applyAlignment="1" applyProtection="1">
      <alignment vertical="center"/>
      <protection hidden="1"/>
    </xf>
    <xf numFmtId="0" fontId="2" fillId="0" borderId="0" xfId="2" applyNumberFormat="1" applyFont="1" applyFill="1" applyBorder="1" applyAlignment="1" applyProtection="1">
      <alignment vertical="center"/>
      <protection hidden="1"/>
    </xf>
    <xf numFmtId="0" fontId="2" fillId="0" borderId="0" xfId="4" applyNumberFormat="1" applyFont="1" applyFill="1" applyBorder="1" applyAlignment="1" applyProtection="1">
      <alignment vertical="center"/>
      <protection hidden="1"/>
    </xf>
    <xf numFmtId="0" fontId="9" fillId="0" borderId="11" xfId="4" applyNumberFormat="1" applyFont="1" applyFill="1" applyBorder="1" applyAlignment="1" applyProtection="1">
      <alignment horizontal="left" vertical="center" indent="1"/>
      <protection hidden="1"/>
    </xf>
    <xf numFmtId="0" fontId="2" fillId="0" borderId="0" xfId="4" applyNumberFormat="1" applyFont="1" applyFill="1" applyAlignment="1" applyProtection="1">
      <alignment vertical="center"/>
      <protection hidden="1"/>
    </xf>
    <xf numFmtId="0" fontId="9" fillId="0" borderId="14" xfId="4" applyNumberFormat="1" applyFont="1" applyFill="1" applyBorder="1" applyAlignment="1" applyProtection="1">
      <alignment vertical="center"/>
      <protection hidden="1"/>
    </xf>
    <xf numFmtId="0" fontId="9" fillId="0" borderId="0" xfId="4" applyNumberFormat="1" applyFont="1" applyFill="1" applyBorder="1" applyAlignment="1" applyProtection="1">
      <alignment vertical="center"/>
      <protection hidden="1"/>
    </xf>
    <xf numFmtId="0" fontId="2" fillId="0" borderId="0" xfId="4" applyNumberFormat="1" applyFont="1" applyAlignment="1" applyProtection="1">
      <alignment vertical="center"/>
      <protection hidden="1"/>
    </xf>
    <xf numFmtId="0" fontId="2" fillId="4" borderId="19" xfId="2" applyNumberFormat="1" applyFont="1" applyFill="1" applyBorder="1" applyAlignment="1" applyProtection="1">
      <alignment horizontal="left" vertical="center"/>
      <protection hidden="1"/>
    </xf>
    <xf numFmtId="0" fontId="2" fillId="4" borderId="20" xfId="2" applyNumberFormat="1" applyFont="1" applyFill="1" applyBorder="1" applyAlignment="1" applyProtection="1">
      <alignment horizontal="left" vertical="center"/>
      <protection hidden="1"/>
    </xf>
    <xf numFmtId="0" fontId="2" fillId="4" borderId="21" xfId="2" applyNumberFormat="1" applyFont="1" applyFill="1" applyBorder="1" applyAlignment="1" applyProtection="1">
      <alignment horizontal="left" vertical="center"/>
      <protection hidden="1"/>
    </xf>
    <xf numFmtId="0" fontId="2" fillId="0" borderId="0" xfId="2" applyNumberFormat="1" applyFont="1" applyAlignment="1" applyProtection="1">
      <alignment vertical="center"/>
      <protection hidden="1"/>
    </xf>
    <xf numFmtId="0" fontId="2" fillId="0" borderId="11" xfId="2" applyNumberFormat="1" applyFont="1" applyFill="1" applyBorder="1" applyAlignment="1" applyProtection="1">
      <alignment vertical="center"/>
      <protection hidden="1"/>
    </xf>
    <xf numFmtId="0" fontId="2" fillId="0" borderId="12" xfId="2" applyNumberFormat="1" applyFont="1" applyFill="1" applyBorder="1" applyAlignment="1" applyProtection="1">
      <alignment vertical="center"/>
      <protection hidden="1"/>
    </xf>
    <xf numFmtId="0" fontId="2" fillId="0" borderId="13" xfId="2" applyNumberFormat="1" applyFont="1" applyFill="1" applyBorder="1" applyAlignment="1" applyProtection="1">
      <alignment vertical="center"/>
      <protection hidden="1"/>
    </xf>
    <xf numFmtId="0" fontId="2" fillId="0" borderId="14" xfId="4" applyNumberFormat="1" applyFont="1" applyBorder="1" applyAlignment="1" applyProtection="1">
      <alignment vertical="center"/>
      <protection hidden="1"/>
    </xf>
    <xf numFmtId="0" fontId="9" fillId="0" borderId="0" xfId="4" applyNumberFormat="1" applyFont="1" applyFill="1" applyBorder="1" applyAlignment="1" applyProtection="1">
      <alignment horizontal="left" vertical="center"/>
      <protection hidden="1"/>
    </xf>
    <xf numFmtId="0" fontId="2" fillId="0" borderId="15" xfId="4" applyNumberFormat="1" applyFont="1" applyBorder="1" applyAlignment="1" applyProtection="1">
      <alignment vertical="center"/>
      <protection hidden="1"/>
    </xf>
    <xf numFmtId="0" fontId="2" fillId="0" borderId="0" xfId="4" applyNumberFormat="1" applyFont="1" applyFill="1" applyBorder="1" applyAlignment="1" applyProtection="1">
      <alignment horizontal="left" vertical="center"/>
      <protection hidden="1"/>
    </xf>
    <xf numFmtId="0" fontId="2" fillId="0" borderId="14" xfId="4" applyNumberFormat="1" applyFont="1" applyFill="1" applyBorder="1" applyAlignment="1" applyProtection="1">
      <alignment vertical="center"/>
      <protection hidden="1"/>
    </xf>
    <xf numFmtId="0" fontId="2" fillId="0" borderId="15" xfId="4" applyNumberFormat="1" applyFont="1" applyFill="1" applyBorder="1" applyAlignment="1" applyProtection="1">
      <alignment vertical="center"/>
      <protection hidden="1"/>
    </xf>
    <xf numFmtId="0" fontId="2" fillId="5" borderId="7" xfId="4" applyNumberFormat="1" applyFont="1" applyFill="1" applyBorder="1" applyAlignment="1" applyProtection="1">
      <alignment horizontal="left" vertical="center" indent="1"/>
      <protection locked="0"/>
    </xf>
    <xf numFmtId="0" fontId="2" fillId="5" borderId="8" xfId="4" applyNumberFormat="1" applyFont="1" applyFill="1" applyBorder="1" applyAlignment="1" applyProtection="1">
      <alignment horizontal="left" vertical="center"/>
      <protection hidden="1"/>
    </xf>
    <xf numFmtId="0" fontId="2" fillId="5" borderId="9" xfId="4" applyNumberFormat="1" applyFont="1" applyFill="1" applyBorder="1" applyAlignment="1" applyProtection="1">
      <alignment horizontal="left" vertical="center"/>
      <protection hidden="1"/>
    </xf>
    <xf numFmtId="0" fontId="2" fillId="0" borderId="15" xfId="4" applyNumberFormat="1" applyFont="1" applyFill="1" applyBorder="1" applyAlignment="1" applyProtection="1">
      <alignment horizontal="left" vertical="center"/>
      <protection hidden="1"/>
    </xf>
    <xf numFmtId="0" fontId="2" fillId="0" borderId="0" xfId="2" applyNumberFormat="1" applyFont="1" applyBorder="1" applyAlignment="1" applyProtection="1">
      <alignment vertical="center"/>
      <protection hidden="1"/>
    </xf>
    <xf numFmtId="0" fontId="2" fillId="0" borderId="0" xfId="4" applyNumberFormat="1" applyFont="1" applyBorder="1" applyAlignment="1" applyProtection="1">
      <alignment vertical="center"/>
      <protection hidden="1"/>
    </xf>
    <xf numFmtId="0" fontId="2" fillId="0" borderId="16" xfId="2" applyNumberFormat="1" applyFont="1" applyFill="1" applyBorder="1" applyAlignment="1" applyProtection="1">
      <alignment vertical="center"/>
      <protection hidden="1"/>
    </xf>
    <xf numFmtId="0" fontId="2" fillId="0" borderId="17" xfId="2" applyNumberFormat="1" applyFont="1" applyFill="1" applyBorder="1" applyAlignment="1" applyProtection="1">
      <alignment vertical="center"/>
      <protection hidden="1"/>
    </xf>
    <xf numFmtId="0" fontId="2" fillId="0" borderId="18" xfId="2" applyNumberFormat="1" applyFont="1" applyFill="1" applyBorder="1" applyAlignment="1" applyProtection="1">
      <alignment vertical="center"/>
      <protection hidden="1"/>
    </xf>
    <xf numFmtId="0" fontId="2" fillId="0" borderId="16" xfId="4" applyNumberFormat="1" applyFont="1" applyFill="1" applyBorder="1" applyAlignment="1" applyProtection="1">
      <alignment vertical="center"/>
      <protection hidden="1"/>
    </xf>
    <xf numFmtId="0" fontId="2" fillId="0" borderId="17" xfId="4" applyNumberFormat="1" applyFont="1" applyFill="1" applyBorder="1" applyAlignment="1" applyProtection="1">
      <alignment vertical="center"/>
      <protection hidden="1"/>
    </xf>
    <xf numFmtId="0" fontId="2" fillId="0" borderId="18" xfId="4" applyNumberFormat="1" applyFont="1" applyFill="1" applyBorder="1" applyAlignment="1" applyProtection="1">
      <alignment vertical="center"/>
      <protection hidden="1"/>
    </xf>
    <xf numFmtId="0" fontId="2" fillId="0" borderId="12" xfId="4" applyNumberFormat="1" applyFont="1" applyBorder="1" applyAlignment="1" applyProtection="1">
      <alignment vertical="center"/>
      <protection hidden="1"/>
    </xf>
    <xf numFmtId="0" fontId="2" fillId="0" borderId="0" xfId="2" applyNumberFormat="1" applyFont="1" applyFill="1" applyBorder="1" applyAlignment="1" applyProtection="1">
      <alignment horizontal="center" vertical="center"/>
      <protection hidden="1"/>
    </xf>
    <xf numFmtId="0" fontId="10" fillId="0" borderId="0" xfId="2" applyNumberFormat="1" applyFont="1" applyFill="1" applyBorder="1" applyAlignment="1" applyProtection="1">
      <alignment vertical="center"/>
      <protection hidden="1"/>
    </xf>
    <xf numFmtId="0" fontId="10" fillId="0" borderId="0" xfId="2" applyNumberFormat="1" applyFont="1" applyFill="1" applyBorder="1" applyAlignment="1" applyProtection="1">
      <alignment horizontal="center" vertical="center"/>
      <protection hidden="1"/>
    </xf>
    <xf numFmtId="0" fontId="10" fillId="0" borderId="0" xfId="4" applyNumberFormat="1" applyFont="1" applyFill="1" applyBorder="1" applyAlignment="1" applyProtection="1">
      <alignment horizontal="center" vertical="center"/>
      <protection hidden="1"/>
    </xf>
    <xf numFmtId="0" fontId="10" fillId="0" borderId="0" xfId="4" applyNumberFormat="1" applyFont="1" applyFill="1" applyBorder="1" applyAlignment="1" applyProtection="1">
      <alignment vertical="center"/>
      <protection hidden="1"/>
    </xf>
    <xf numFmtId="0" fontId="11" fillId="0" borderId="0" xfId="2" applyNumberFormat="1" applyFont="1" applyFill="1" applyAlignment="1" applyProtection="1">
      <alignment horizontal="left" vertical="center"/>
      <protection hidden="1"/>
    </xf>
    <xf numFmtId="0" fontId="8" fillId="0" borderId="0" xfId="4" applyNumberFormat="1" applyFont="1" applyFill="1" applyBorder="1" applyAlignment="1" applyProtection="1">
      <alignment vertical="center"/>
      <protection hidden="1"/>
    </xf>
    <xf numFmtId="0" fontId="7" fillId="4" borderId="20" xfId="2" applyNumberFormat="1" applyFont="1" applyFill="1" applyBorder="1" applyAlignment="1" applyProtection="1">
      <alignment horizontal="left" vertical="center"/>
      <protection hidden="1"/>
    </xf>
    <xf numFmtId="0" fontId="8" fillId="8" borderId="0" xfId="2" applyNumberFormat="1" applyFont="1" applyFill="1" applyAlignment="1" applyProtection="1">
      <alignment vertical="center"/>
      <protection hidden="1"/>
    </xf>
    <xf numFmtId="0" fontId="2" fillId="8" borderId="0" xfId="2" applyNumberFormat="1" applyFont="1" applyFill="1" applyAlignment="1" applyProtection="1">
      <alignment vertical="center"/>
      <protection hidden="1"/>
    </xf>
    <xf numFmtId="0" fontId="2" fillId="8" borderId="0" xfId="4" applyNumberFormat="1" applyFont="1" applyFill="1" applyAlignment="1" applyProtection="1">
      <alignment vertical="center"/>
      <protection hidden="1"/>
    </xf>
    <xf numFmtId="0" fontId="2" fillId="0" borderId="0" xfId="4" applyNumberFormat="1" applyFont="1" applyFill="1" applyBorder="1" applyAlignment="1" applyProtection="1">
      <alignment horizontal="left" vertical="center" indent="1"/>
      <protection hidden="1"/>
    </xf>
    <xf numFmtId="0" fontId="2" fillId="0" borderId="23" xfId="4" applyNumberFormat="1" applyFont="1" applyFill="1" applyBorder="1" applyAlignment="1" applyProtection="1">
      <alignment vertical="center"/>
      <protection hidden="1"/>
    </xf>
    <xf numFmtId="0" fontId="2" fillId="0" borderId="24" xfId="4" applyNumberFormat="1" applyFont="1" applyFill="1" applyBorder="1" applyAlignment="1" applyProtection="1">
      <alignment vertical="center"/>
      <protection hidden="1"/>
    </xf>
    <xf numFmtId="0" fontId="2" fillId="2" borderId="23" xfId="4" applyNumberFormat="1" applyFont="1" applyFill="1" applyBorder="1" applyAlignment="1" applyProtection="1">
      <alignment vertical="center"/>
      <protection hidden="1"/>
    </xf>
    <xf numFmtId="0" fontId="2" fillId="2" borderId="24" xfId="4" applyNumberFormat="1" applyFont="1" applyFill="1" applyBorder="1" applyAlignment="1" applyProtection="1">
      <alignment vertical="center"/>
      <protection hidden="1"/>
    </xf>
    <xf numFmtId="0" fontId="2" fillId="2" borderId="26" xfId="4" applyNumberFormat="1" applyFont="1" applyFill="1" applyBorder="1" applyAlignment="1" applyProtection="1">
      <alignment vertical="center"/>
      <protection hidden="1"/>
    </xf>
    <xf numFmtId="0" fontId="6" fillId="0" borderId="0" xfId="2" applyNumberFormat="1" applyFont="1" applyFill="1" applyAlignment="1" applyProtection="1">
      <alignment vertical="center"/>
      <protection hidden="1"/>
    </xf>
    <xf numFmtId="0" fontId="2" fillId="5" borderId="8" xfId="4" applyNumberFormat="1" applyFont="1" applyFill="1" applyBorder="1" applyAlignment="1" applyProtection="1">
      <alignment horizontal="left" vertical="center" indent="1"/>
      <protection hidden="1"/>
    </xf>
    <xf numFmtId="0" fontId="2" fillId="7" borderId="10" xfId="4" applyNumberFormat="1" applyFont="1" applyFill="1" applyBorder="1" applyAlignment="1" applyProtection="1">
      <alignment horizontal="left" vertical="center" indent="1"/>
      <protection locked="0"/>
    </xf>
    <xf numFmtId="0" fontId="2" fillId="0" borderId="14" xfId="2" applyNumberFormat="1" applyFont="1" applyFill="1" applyBorder="1" applyAlignment="1" applyProtection="1">
      <alignment vertical="center"/>
      <protection hidden="1"/>
    </xf>
    <xf numFmtId="0" fontId="2" fillId="0" borderId="15" xfId="2" applyNumberFormat="1" applyFont="1" applyFill="1" applyBorder="1" applyAlignment="1" applyProtection="1">
      <alignment vertical="center"/>
      <protection hidden="1"/>
    </xf>
    <xf numFmtId="0" fontId="2" fillId="0" borderId="13" xfId="4" applyNumberFormat="1" applyFont="1" applyFill="1" applyBorder="1" applyAlignment="1" applyProtection="1">
      <alignment vertical="center"/>
      <protection hidden="1"/>
    </xf>
    <xf numFmtId="0" fontId="9" fillId="0" borderId="0" xfId="4" applyNumberFormat="1" applyFont="1" applyFill="1" applyBorder="1" applyAlignment="1" applyProtection="1">
      <alignment horizontal="left" vertical="center" indent="1"/>
      <protection hidden="1"/>
    </xf>
    <xf numFmtId="0" fontId="9" fillId="2" borderId="31" xfId="4" applyNumberFormat="1" applyFont="1" applyFill="1" applyBorder="1" applyAlignment="1" applyProtection="1">
      <alignment horizontal="center"/>
      <protection hidden="1"/>
    </xf>
    <xf numFmtId="0" fontId="9" fillId="2" borderId="22" xfId="4" applyNumberFormat="1" applyFont="1" applyFill="1" applyBorder="1" applyAlignment="1" applyProtection="1">
      <alignment horizontal="left" indent="1"/>
      <protection hidden="1"/>
    </xf>
    <xf numFmtId="0" fontId="10" fillId="2" borderId="24" xfId="4" applyNumberFormat="1" applyFont="1" applyFill="1" applyBorder="1" applyAlignment="1" applyProtection="1">
      <alignment vertical="center"/>
      <protection hidden="1"/>
    </xf>
    <xf numFmtId="0" fontId="9" fillId="2" borderId="32" xfId="4" applyNumberFormat="1" applyFont="1" applyFill="1" applyBorder="1" applyAlignment="1" applyProtection="1">
      <alignment horizontal="center" vertical="top" wrapText="1"/>
      <protection hidden="1"/>
    </xf>
    <xf numFmtId="0" fontId="2" fillId="2" borderId="25" xfId="4" applyNumberFormat="1" applyFont="1" applyFill="1" applyBorder="1" applyAlignment="1" applyProtection="1">
      <alignment vertical="center"/>
      <protection hidden="1"/>
    </xf>
    <xf numFmtId="0" fontId="10" fillId="2" borderId="27" xfId="4" applyNumberFormat="1" applyFont="1" applyFill="1" applyBorder="1" applyAlignment="1" applyProtection="1">
      <alignment vertical="center"/>
      <protection hidden="1"/>
    </xf>
    <xf numFmtId="0" fontId="2" fillId="0" borderId="8" xfId="4" applyNumberFormat="1" applyFont="1" applyFill="1" applyBorder="1" applyAlignment="1" applyProtection="1">
      <alignment horizontal="left" vertical="center" indent="1"/>
      <protection hidden="1"/>
    </xf>
    <xf numFmtId="0" fontId="2" fillId="0" borderId="9" xfId="4" applyNumberFormat="1" applyFont="1" applyFill="1" applyBorder="1" applyAlignment="1" applyProtection="1">
      <alignment vertical="center"/>
      <protection hidden="1"/>
    </xf>
    <xf numFmtId="165" fontId="8" fillId="7" borderId="10" xfId="5" applyNumberFormat="1" applyFont="1" applyFill="1" applyBorder="1" applyAlignment="1" applyProtection="1">
      <alignment horizontal="center" vertical="center"/>
      <protection locked="0"/>
    </xf>
    <xf numFmtId="0" fontId="2" fillId="0" borderId="7" xfId="4" applyNumberFormat="1" applyFont="1" applyFill="1" applyBorder="1" applyAlignment="1" applyProtection="1">
      <alignment horizontal="left" vertical="center" indent="1"/>
      <protection hidden="1"/>
    </xf>
    <xf numFmtId="0" fontId="2" fillId="0" borderId="9" xfId="4" applyNumberFormat="1" applyFont="1" applyFill="1" applyBorder="1" applyAlignment="1" applyProtection="1">
      <alignment horizontal="left" vertical="center" indent="1"/>
      <protection hidden="1"/>
    </xf>
    <xf numFmtId="0" fontId="2" fillId="0" borderId="8" xfId="4" applyNumberFormat="1" applyFont="1" applyFill="1" applyBorder="1" applyAlignment="1" applyProtection="1">
      <alignment vertical="center"/>
      <protection hidden="1"/>
    </xf>
    <xf numFmtId="0" fontId="2" fillId="0" borderId="14" xfId="4" applyNumberFormat="1" applyFont="1" applyFill="1" applyBorder="1" applyAlignment="1" applyProtection="1">
      <alignment horizontal="center" vertical="center"/>
      <protection hidden="1"/>
    </xf>
    <xf numFmtId="0" fontId="10" fillId="0" borderId="14" xfId="4" applyNumberFormat="1" applyFont="1" applyFill="1" applyBorder="1" applyAlignment="1" applyProtection="1">
      <alignment horizontal="center" vertical="center"/>
      <protection hidden="1"/>
    </xf>
    <xf numFmtId="0" fontId="2" fillId="0" borderId="15" xfId="4" applyNumberFormat="1" applyFont="1" applyBorder="1" applyAlignment="1" applyProtection="1">
      <alignment horizontal="left" vertical="center" indent="1"/>
      <protection hidden="1"/>
    </xf>
    <xf numFmtId="0" fontId="10" fillId="0" borderId="16" xfId="4" applyNumberFormat="1" applyFont="1" applyFill="1" applyBorder="1" applyAlignment="1" applyProtection="1">
      <alignment horizontal="center" vertical="center"/>
      <protection hidden="1"/>
    </xf>
    <xf numFmtId="0" fontId="10" fillId="0" borderId="17" xfId="4" applyNumberFormat="1" applyFont="1" applyFill="1" applyBorder="1" applyAlignment="1" applyProtection="1">
      <alignment vertical="center"/>
      <protection hidden="1"/>
    </xf>
    <xf numFmtId="0" fontId="2" fillId="0" borderId="18" xfId="4" applyNumberFormat="1" applyFont="1" applyBorder="1" applyAlignment="1" applyProtection="1">
      <alignment vertical="center"/>
      <protection hidden="1"/>
    </xf>
    <xf numFmtId="0" fontId="2" fillId="7" borderId="17" xfId="4" applyNumberFormat="1" applyFont="1" applyFill="1" applyBorder="1" applyAlignment="1" applyProtection="1">
      <alignment vertical="center"/>
      <protection locked="0"/>
    </xf>
    <xf numFmtId="0" fontId="2" fillId="7" borderId="0" xfId="4" applyNumberFormat="1" applyFont="1" applyFill="1" applyBorder="1" applyAlignment="1" applyProtection="1">
      <alignment vertical="center"/>
      <protection locked="0"/>
    </xf>
    <xf numFmtId="0" fontId="14" fillId="0" borderId="0" xfId="2" applyNumberFormat="1" applyFont="1" applyFill="1" applyAlignment="1" applyProtection="1">
      <alignment vertical="center"/>
      <protection hidden="1"/>
    </xf>
    <xf numFmtId="0" fontId="2" fillId="8" borderId="0" xfId="4" applyNumberFormat="1" applyFont="1" applyFill="1" applyAlignment="1" applyProtection="1">
      <alignment vertical="center"/>
      <protection locked="0" hidden="1"/>
    </xf>
    <xf numFmtId="0" fontId="2" fillId="2" borderId="0" xfId="2" applyNumberFormat="1" applyFont="1" applyFill="1" applyBorder="1" applyAlignment="1" applyProtection="1">
      <alignment vertical="center"/>
      <protection hidden="1"/>
    </xf>
    <xf numFmtId="0" fontId="6" fillId="0" borderId="0" xfId="1" quotePrefix="1" applyNumberFormat="1" applyFont="1" applyBorder="1" applyAlignment="1" applyProtection="1">
      <alignment horizontal="left" vertical="center"/>
      <protection hidden="1"/>
    </xf>
    <xf numFmtId="0" fontId="2" fillId="2" borderId="27" xfId="2" applyNumberFormat="1" applyFont="1" applyFill="1" applyBorder="1" applyAlignment="1" applyProtection="1">
      <alignment vertical="center"/>
      <protection hidden="1"/>
    </xf>
    <xf numFmtId="0" fontId="2" fillId="2" borderId="26" xfId="2" applyNumberFormat="1" applyFont="1" applyFill="1" applyBorder="1" applyAlignment="1" applyProtection="1">
      <alignment vertical="center"/>
      <protection hidden="1"/>
    </xf>
    <xf numFmtId="0" fontId="2" fillId="2" borderId="22" xfId="4" applyNumberFormat="1" applyFont="1" applyFill="1" applyBorder="1" applyAlignment="1" applyProtection="1">
      <alignment vertical="center"/>
      <protection hidden="1"/>
    </xf>
    <xf numFmtId="0" fontId="2" fillId="2" borderId="29" xfId="4" applyNumberFormat="1" applyFont="1" applyFill="1" applyBorder="1" applyAlignment="1" applyProtection="1">
      <alignment vertical="center"/>
      <protection hidden="1"/>
    </xf>
    <xf numFmtId="0" fontId="2" fillId="2" borderId="0" xfId="4" applyNumberFormat="1" applyFont="1" applyFill="1" applyBorder="1" applyAlignment="1" applyProtection="1">
      <alignment vertical="center"/>
      <protection hidden="1"/>
    </xf>
    <xf numFmtId="0" fontId="2" fillId="2" borderId="0" xfId="4" applyNumberFormat="1" applyFont="1" applyFill="1" applyBorder="1" applyAlignment="1" applyProtection="1">
      <alignment horizontal="left" vertical="center" indent="1"/>
      <protection hidden="1"/>
    </xf>
    <xf numFmtId="0" fontId="2" fillId="2" borderId="30" xfId="4" applyNumberFormat="1" applyFont="1" applyFill="1" applyBorder="1" applyAlignment="1" applyProtection="1">
      <alignment vertical="center"/>
      <protection hidden="1"/>
    </xf>
    <xf numFmtId="0" fontId="9" fillId="2" borderId="29" xfId="2" applyNumberFormat="1" applyFont="1" applyFill="1" applyBorder="1" applyAlignment="1" applyProtection="1">
      <alignment horizontal="left" vertical="center" indent="1"/>
      <protection hidden="1"/>
    </xf>
    <xf numFmtId="0" fontId="10" fillId="2" borderId="32" xfId="4" applyNumberFormat="1" applyFont="1" applyFill="1" applyBorder="1" applyAlignment="1" applyProtection="1">
      <alignment horizontal="center" textRotation="90"/>
      <protection hidden="1"/>
    </xf>
    <xf numFmtId="0" fontId="10" fillId="2" borderId="32" xfId="4" applyNumberFormat="1" applyFont="1" applyFill="1" applyBorder="1" applyAlignment="1" applyProtection="1">
      <alignment horizontal="center" textRotation="90" wrapText="1"/>
      <protection hidden="1"/>
    </xf>
    <xf numFmtId="0" fontId="10" fillId="2" borderId="22" xfId="4" applyNumberFormat="1" applyFont="1" applyFill="1" applyBorder="1" applyAlignment="1" applyProtection="1">
      <alignment horizontal="left" vertical="center" indent="1"/>
      <protection hidden="1"/>
    </xf>
    <xf numFmtId="0" fontId="10" fillId="2" borderId="23" xfId="4" applyNumberFormat="1" applyFont="1" applyFill="1" applyBorder="1" applyAlignment="1" applyProtection="1">
      <alignment vertical="center"/>
      <protection hidden="1"/>
    </xf>
    <xf numFmtId="0" fontId="10" fillId="2" borderId="26" xfId="4" applyNumberFormat="1" applyFont="1" applyFill="1" applyBorder="1" applyAlignment="1" applyProtection="1">
      <alignment vertical="center"/>
      <protection hidden="1"/>
    </xf>
    <xf numFmtId="165" fontId="8" fillId="7" borderId="31" xfId="5" applyNumberFormat="1" applyFont="1" applyFill="1" applyBorder="1" applyAlignment="1" applyProtection="1">
      <alignment horizontal="center"/>
      <protection locked="0"/>
    </xf>
    <xf numFmtId="0" fontId="2" fillId="0" borderId="10" xfId="4" applyNumberFormat="1" applyFont="1" applyFill="1" applyBorder="1" applyAlignment="1" applyProtection="1">
      <alignment horizontal="left" vertical="center" indent="1"/>
      <protection hidden="1"/>
    </xf>
    <xf numFmtId="0" fontId="2" fillId="0" borderId="16" xfId="4" applyNumberFormat="1" applyFont="1" applyFill="1" applyBorder="1" applyAlignment="1" applyProtection="1">
      <alignment horizontal="left" vertical="center"/>
      <protection hidden="1"/>
    </xf>
    <xf numFmtId="0" fontId="2" fillId="0" borderId="17" xfId="4" applyNumberFormat="1" applyFont="1" applyBorder="1" applyAlignment="1" applyProtection="1">
      <alignment vertical="center"/>
      <protection hidden="1"/>
    </xf>
    <xf numFmtId="0" fontId="8" fillId="0" borderId="0" xfId="2" applyNumberFormat="1" applyFont="1" applyFill="1" applyAlignment="1" applyProtection="1">
      <alignment vertical="center"/>
      <protection hidden="1"/>
    </xf>
    <xf numFmtId="0" fontId="11" fillId="0" borderId="0" xfId="1" quotePrefix="1" applyNumberFormat="1" applyFont="1" applyAlignment="1" applyProtection="1">
      <alignment horizontal="right"/>
      <protection hidden="1"/>
    </xf>
    <xf numFmtId="0" fontId="11" fillId="0" borderId="0" xfId="2" applyNumberFormat="1" applyFont="1" applyFill="1" applyAlignment="1" applyProtection="1">
      <alignment horizontal="right" vertical="top"/>
      <protection hidden="1"/>
    </xf>
    <xf numFmtId="0" fontId="2" fillId="2" borderId="31" xfId="4" applyNumberFormat="1" applyFont="1" applyFill="1" applyBorder="1" applyAlignment="1" applyProtection="1">
      <alignment vertical="center"/>
      <protection hidden="1"/>
    </xf>
    <xf numFmtId="0" fontId="9" fillId="2" borderId="33" xfId="2" applyNumberFormat="1" applyFont="1" applyFill="1" applyBorder="1" applyAlignment="1" applyProtection="1">
      <alignment horizontal="left" vertical="center" indent="1"/>
      <protection hidden="1"/>
    </xf>
    <xf numFmtId="0" fontId="9" fillId="2" borderId="26" xfId="2" applyNumberFormat="1" applyFont="1" applyFill="1" applyBorder="1" applyAlignment="1" applyProtection="1">
      <alignment horizontal="left" vertical="center" indent="1"/>
      <protection hidden="1"/>
    </xf>
    <xf numFmtId="0" fontId="2" fillId="2" borderId="31" xfId="4" applyNumberFormat="1" applyFont="1" applyFill="1" applyBorder="1" applyAlignment="1" applyProtection="1">
      <alignment horizontal="left" vertical="center" indent="1"/>
      <protection hidden="1"/>
    </xf>
    <xf numFmtId="0" fontId="2" fillId="2" borderId="33" xfId="2" applyNumberFormat="1" applyFont="1" applyFill="1" applyBorder="1" applyAlignment="1" applyProtection="1">
      <alignment vertical="top"/>
      <protection hidden="1"/>
    </xf>
    <xf numFmtId="0" fontId="9" fillId="2" borderId="33" xfId="2" applyNumberFormat="1" applyFont="1" applyFill="1" applyBorder="1" applyAlignment="1" applyProtection="1">
      <alignment horizontal="left" vertical="top" indent="1"/>
      <protection hidden="1"/>
    </xf>
    <xf numFmtId="0" fontId="2" fillId="2" borderId="32" xfId="2" applyNumberFormat="1" applyFont="1" applyFill="1" applyBorder="1" applyAlignment="1" applyProtection="1">
      <alignment horizontal="center" vertical="center"/>
      <protection hidden="1"/>
    </xf>
    <xf numFmtId="0" fontId="9" fillId="2" borderId="32" xfId="2" applyNumberFormat="1" applyFont="1" applyFill="1" applyBorder="1" applyAlignment="1" applyProtection="1">
      <alignment horizontal="center" vertical="center"/>
      <protection hidden="1"/>
    </xf>
    <xf numFmtId="0" fontId="9" fillId="2" borderId="25" xfId="2" applyNumberFormat="1" applyFont="1" applyFill="1" applyBorder="1" applyAlignment="1" applyProtection="1">
      <alignment horizontal="left" vertical="center" indent="1"/>
      <protection hidden="1"/>
    </xf>
    <xf numFmtId="0" fontId="9" fillId="2" borderId="27" xfId="2" applyNumberFormat="1" applyFont="1" applyFill="1" applyBorder="1" applyAlignment="1" applyProtection="1">
      <alignment horizontal="left" vertical="center" indent="1"/>
      <protection hidden="1"/>
    </xf>
    <xf numFmtId="0" fontId="9" fillId="2" borderId="33" xfId="2" applyNumberFormat="1" applyFont="1" applyFill="1" applyBorder="1" applyAlignment="1" applyProtection="1">
      <alignment horizontal="center" textRotation="90"/>
      <protection hidden="1"/>
    </xf>
    <xf numFmtId="0" fontId="9" fillId="2" borderId="31" xfId="2" applyNumberFormat="1" applyFont="1" applyFill="1" applyBorder="1" applyAlignment="1" applyProtection="1">
      <alignment horizontal="center" textRotation="90"/>
      <protection hidden="1"/>
    </xf>
    <xf numFmtId="0" fontId="9" fillId="2" borderId="31" xfId="2" applyNumberFormat="1" applyFont="1" applyFill="1" applyBorder="1" applyAlignment="1" applyProtection="1">
      <alignment horizontal="center" textRotation="90" wrapText="1"/>
      <protection hidden="1"/>
    </xf>
    <xf numFmtId="0" fontId="9" fillId="2" borderId="33" xfId="2" applyNumberFormat="1" applyFont="1" applyFill="1" applyBorder="1" applyAlignment="1" applyProtection="1">
      <alignment horizontal="left" vertical="top" wrapText="1" indent="1"/>
      <protection hidden="1"/>
    </xf>
    <xf numFmtId="166" fontId="7" fillId="2" borderId="8" xfId="4" applyNumberFormat="1" applyFont="1" applyFill="1" applyBorder="1" applyAlignment="1" applyProtection="1">
      <alignment horizontal="right" vertical="center" indent="1"/>
      <protection hidden="1"/>
    </xf>
    <xf numFmtId="0" fontId="2" fillId="2" borderId="8" xfId="4" applyNumberFormat="1" applyFont="1" applyFill="1" applyBorder="1" applyAlignment="1" applyProtection="1">
      <alignment horizontal="left" vertical="center" indent="1"/>
      <protection hidden="1"/>
    </xf>
    <xf numFmtId="168" fontId="2" fillId="7" borderId="10" xfId="4" applyNumberFormat="1" applyFont="1" applyFill="1" applyBorder="1" applyAlignment="1" applyProtection="1">
      <alignment horizontal="right" vertical="center" indent="1"/>
      <protection locked="0"/>
    </xf>
    <xf numFmtId="169" fontId="7" fillId="2" borderId="8" xfId="4" applyNumberFormat="1" applyFont="1" applyFill="1" applyBorder="1" applyAlignment="1" applyProtection="1">
      <alignment horizontal="right" vertical="center" indent="1"/>
      <protection hidden="1"/>
    </xf>
    <xf numFmtId="169" fontId="2" fillId="2" borderId="8" xfId="4" applyNumberFormat="1" applyFont="1" applyFill="1" applyBorder="1" applyAlignment="1" applyProtection="1">
      <alignment horizontal="right" vertical="center" indent="1"/>
      <protection hidden="1"/>
    </xf>
    <xf numFmtId="169" fontId="2" fillId="0" borderId="10" xfId="4" applyNumberFormat="1" applyFont="1" applyFill="1" applyBorder="1" applyAlignment="1" applyProtection="1">
      <alignment horizontal="right" vertical="center" indent="1"/>
      <protection hidden="1"/>
    </xf>
    <xf numFmtId="0" fontId="9" fillId="2" borderId="33" xfId="2" applyNumberFormat="1" applyFont="1" applyFill="1" applyBorder="1" applyAlignment="1" applyProtection="1">
      <alignment horizontal="center" textRotation="90" wrapText="1"/>
      <protection hidden="1"/>
    </xf>
    <xf numFmtId="166" fontId="2" fillId="0" borderId="10" xfId="4" applyNumberFormat="1" applyFont="1" applyFill="1" applyBorder="1" applyAlignment="1" applyProtection="1">
      <alignment horizontal="right" vertical="center" indent="1"/>
      <protection hidden="1"/>
    </xf>
    <xf numFmtId="0" fontId="7" fillId="2" borderId="7" xfId="4" applyNumberFormat="1" applyFont="1" applyFill="1" applyBorder="1" applyAlignment="1" applyProtection="1">
      <alignment horizontal="left" vertical="center" indent="1"/>
      <protection hidden="1"/>
    </xf>
    <xf numFmtId="166" fontId="7" fillId="2" borderId="9" xfId="4" applyNumberFormat="1" applyFont="1" applyFill="1" applyBorder="1" applyAlignment="1" applyProtection="1">
      <alignment horizontal="right" vertical="center" indent="1"/>
      <protection hidden="1"/>
    </xf>
    <xf numFmtId="0" fontId="2" fillId="8" borderId="0" xfId="2" applyNumberFormat="1" applyFont="1" applyFill="1" applyAlignment="1" applyProtection="1">
      <alignment horizontal="center" vertical="center"/>
      <protection hidden="1"/>
    </xf>
    <xf numFmtId="168" fontId="2" fillId="8" borderId="0" xfId="2" applyNumberFormat="1" applyFont="1" applyFill="1" applyAlignment="1" applyProtection="1">
      <alignment horizontal="right" vertical="center" indent="1"/>
      <protection hidden="1"/>
    </xf>
    <xf numFmtId="0" fontId="15" fillId="9" borderId="0" xfId="2" applyNumberFormat="1" applyFont="1" applyFill="1" applyAlignment="1" applyProtection="1">
      <alignment vertical="center"/>
      <protection hidden="1"/>
    </xf>
    <xf numFmtId="0" fontId="15" fillId="9" borderId="0" xfId="4" applyNumberFormat="1" applyFont="1" applyFill="1" applyAlignment="1" applyProtection="1">
      <alignment vertical="center"/>
      <protection hidden="1"/>
    </xf>
    <xf numFmtId="0" fontId="15" fillId="9" borderId="0" xfId="2" applyNumberFormat="1" applyFont="1" applyFill="1" applyAlignment="1" applyProtection="1">
      <alignment horizontal="center" vertical="center" wrapText="1"/>
      <protection hidden="1"/>
    </xf>
    <xf numFmtId="0" fontId="2" fillId="8" borderId="0" xfId="4" applyNumberFormat="1" applyFont="1" applyFill="1" applyAlignment="1" applyProtection="1">
      <alignment horizontal="right" vertical="center" indent="1"/>
      <protection hidden="1"/>
    </xf>
    <xf numFmtId="0" fontId="2" fillId="10" borderId="0" xfId="4" applyNumberFormat="1" applyFont="1" applyFill="1" applyAlignment="1" applyProtection="1">
      <alignment horizontal="right" vertical="center" indent="1"/>
      <protection hidden="1"/>
    </xf>
    <xf numFmtId="0" fontId="2" fillId="8" borderId="0" xfId="4" applyNumberFormat="1" applyFont="1" applyFill="1" applyAlignment="1" applyProtection="1">
      <alignment horizontal="left" vertical="center" indent="1"/>
      <protection hidden="1"/>
    </xf>
    <xf numFmtId="0" fontId="9" fillId="8" borderId="10" xfId="2" applyNumberFormat="1" applyFont="1" applyFill="1" applyBorder="1" applyAlignment="1" applyProtection="1">
      <alignment horizontal="center" vertical="center"/>
      <protection hidden="1"/>
    </xf>
    <xf numFmtId="0" fontId="9" fillId="2" borderId="33" xfId="2" applyNumberFormat="1" applyFont="1" applyFill="1" applyBorder="1" applyAlignment="1" applyProtection="1">
      <alignment horizontal="left" vertical="center" wrapText="1" indent="1"/>
      <protection hidden="1"/>
    </xf>
    <xf numFmtId="0" fontId="9" fillId="2" borderId="30" xfId="2" applyNumberFormat="1" applyFont="1" applyFill="1" applyBorder="1" applyAlignment="1" applyProtection="1">
      <alignment horizontal="left" vertical="center" indent="1"/>
      <protection hidden="1"/>
    </xf>
    <xf numFmtId="0" fontId="9" fillId="2" borderId="0" xfId="2" applyNumberFormat="1" applyFont="1" applyFill="1" applyBorder="1" applyAlignment="1" applyProtection="1">
      <alignment horizontal="left" vertical="center" indent="1"/>
      <protection hidden="1"/>
    </xf>
    <xf numFmtId="0" fontId="9" fillId="2" borderId="25" xfId="2" applyNumberFormat="1" applyFont="1" applyFill="1" applyBorder="1" applyAlignment="1" applyProtection="1">
      <alignment horizontal="center" vertical="center"/>
      <protection hidden="1"/>
    </xf>
    <xf numFmtId="0" fontId="9" fillId="2" borderId="26" xfId="2" applyNumberFormat="1" applyFont="1" applyFill="1" applyBorder="1" applyAlignment="1" applyProtection="1">
      <alignment horizontal="center" vertical="center"/>
      <protection hidden="1"/>
    </xf>
    <xf numFmtId="0" fontId="9" fillId="2" borderId="27" xfId="2" applyNumberFormat="1" applyFont="1" applyFill="1" applyBorder="1" applyAlignment="1" applyProtection="1">
      <alignment horizontal="center" vertical="center"/>
      <protection hidden="1"/>
    </xf>
    <xf numFmtId="0" fontId="13" fillId="8" borderId="0" xfId="4" applyNumberFormat="1" applyFont="1" applyFill="1" applyAlignment="1" applyProtection="1">
      <alignment horizontal="center" vertical="center"/>
      <protection hidden="1"/>
    </xf>
    <xf numFmtId="0" fontId="9" fillId="2" borderId="29" xfId="4" applyNumberFormat="1" applyFont="1" applyFill="1" applyBorder="1" applyAlignment="1" applyProtection="1">
      <alignment vertical="center"/>
      <protection hidden="1"/>
    </xf>
    <xf numFmtId="0" fontId="9" fillId="2" borderId="0" xfId="4" applyNumberFormat="1" applyFont="1" applyFill="1" applyBorder="1" applyAlignment="1" applyProtection="1">
      <alignment horizontal="left" vertical="center" indent="1"/>
      <protection hidden="1"/>
    </xf>
    <xf numFmtId="0" fontId="2" fillId="2" borderId="0" xfId="4" applyNumberFormat="1" applyFont="1" applyFill="1" applyBorder="1" applyAlignment="1" applyProtection="1">
      <alignment horizontal="left" indent="1"/>
      <protection hidden="1"/>
    </xf>
    <xf numFmtId="0" fontId="11" fillId="2" borderId="0" xfId="2" applyNumberFormat="1" applyFont="1" applyFill="1" applyBorder="1" applyAlignment="1" applyProtection="1">
      <alignment horizontal="right" vertical="center" indent="1"/>
      <protection hidden="1"/>
    </xf>
    <xf numFmtId="0" fontId="2" fillId="2" borderId="0" xfId="4" applyNumberFormat="1" applyFont="1" applyFill="1" applyBorder="1" applyAlignment="1" applyProtection="1">
      <alignment vertical="top"/>
      <protection hidden="1"/>
    </xf>
    <xf numFmtId="0" fontId="9" fillId="2" borderId="30" xfId="4" applyNumberFormat="1" applyFont="1" applyFill="1" applyBorder="1" applyAlignment="1" applyProtection="1">
      <alignment horizontal="left" vertical="center" indent="2"/>
      <protection hidden="1"/>
    </xf>
    <xf numFmtId="0" fontId="2" fillId="8" borderId="0" xfId="4" applyNumberFormat="1" applyFont="1" applyFill="1" applyBorder="1" applyAlignment="1" applyProtection="1">
      <alignment vertical="center"/>
      <protection hidden="1"/>
    </xf>
    <xf numFmtId="0" fontId="2" fillId="2" borderId="11" xfId="2" applyNumberFormat="1" applyFont="1" applyFill="1" applyBorder="1" applyAlignment="1" applyProtection="1">
      <alignment vertical="center"/>
      <protection hidden="1"/>
    </xf>
    <xf numFmtId="0" fontId="16" fillId="0" borderId="0" xfId="2" applyNumberFormat="1" applyFont="1" applyFill="1" applyBorder="1" applyAlignment="1" applyProtection="1">
      <alignment vertical="center"/>
      <protection hidden="1"/>
    </xf>
    <xf numFmtId="49" fontId="2" fillId="8" borderId="0" xfId="4" applyNumberFormat="1" applyFont="1" applyFill="1" applyAlignment="1" applyProtection="1">
      <alignment horizontal="left" vertical="center" indent="1"/>
      <protection hidden="1"/>
    </xf>
    <xf numFmtId="4" fontId="15" fillId="9" borderId="0" xfId="2" applyNumberFormat="1" applyFont="1" applyFill="1" applyAlignment="1" applyProtection="1">
      <alignment horizontal="right" vertical="center" indent="1"/>
      <protection hidden="1"/>
    </xf>
    <xf numFmtId="0" fontId="15" fillId="9" borderId="0" xfId="2" applyNumberFormat="1" applyFont="1" applyFill="1" applyAlignment="1" applyProtection="1">
      <alignment horizontal="right" vertical="center" indent="1"/>
      <protection hidden="1"/>
    </xf>
    <xf numFmtId="9" fontId="15" fillId="9" borderId="0" xfId="2" applyNumberFormat="1" applyFont="1" applyFill="1" applyAlignment="1" applyProtection="1">
      <alignment horizontal="right" vertical="center" indent="1"/>
      <protection hidden="1"/>
    </xf>
    <xf numFmtId="0" fontId="9" fillId="2" borderId="0" xfId="4" applyNumberFormat="1" applyFont="1" applyFill="1" applyBorder="1" applyAlignment="1" applyProtection="1">
      <alignment horizontal="left" vertical="center"/>
      <protection hidden="1"/>
    </xf>
    <xf numFmtId="0" fontId="2" fillId="2" borderId="25" xfId="2" applyNumberFormat="1" applyFont="1" applyFill="1" applyBorder="1" applyAlignment="1" applyProtection="1">
      <alignment vertical="center"/>
      <protection hidden="1"/>
    </xf>
    <xf numFmtId="0" fontId="11" fillId="2" borderId="33" xfId="2" applyNumberFormat="1" applyFont="1" applyFill="1" applyBorder="1" applyAlignment="1" applyProtection="1">
      <alignment horizontal="left" vertical="top" wrapText="1" indent="1"/>
      <protection hidden="1"/>
    </xf>
    <xf numFmtId="0" fontId="2" fillId="2" borderId="0" xfId="4" applyNumberFormat="1" applyFont="1" applyFill="1" applyBorder="1" applyAlignment="1" applyProtection="1">
      <alignment horizontal="left" vertical="center"/>
      <protection hidden="1"/>
    </xf>
    <xf numFmtId="0" fontId="2" fillId="4" borderId="11" xfId="2" applyNumberFormat="1" applyFont="1" applyFill="1" applyBorder="1" applyAlignment="1" applyProtection="1">
      <alignment horizontal="left" vertical="center"/>
      <protection hidden="1"/>
    </xf>
    <xf numFmtId="0" fontId="7" fillId="4" borderId="12" xfId="2" applyNumberFormat="1" applyFont="1" applyFill="1" applyBorder="1" applyAlignment="1" applyProtection="1">
      <alignment horizontal="left" vertical="center"/>
      <protection hidden="1"/>
    </xf>
    <xf numFmtId="0" fontId="2" fillId="4" borderId="12" xfId="2" applyNumberFormat="1" applyFont="1" applyFill="1" applyBorder="1" applyAlignment="1" applyProtection="1">
      <alignment horizontal="left" vertical="center"/>
      <protection hidden="1"/>
    </xf>
    <xf numFmtId="0" fontId="2" fillId="4" borderId="13" xfId="2" applyNumberFormat="1" applyFont="1" applyFill="1" applyBorder="1" applyAlignment="1" applyProtection="1">
      <alignment horizontal="left" vertical="center"/>
      <protection hidden="1"/>
    </xf>
    <xf numFmtId="0" fontId="2" fillId="2" borderId="12" xfId="2" applyNumberFormat="1" applyFont="1" applyFill="1" applyBorder="1" applyAlignment="1" applyProtection="1">
      <alignment vertical="center"/>
      <protection hidden="1"/>
    </xf>
    <xf numFmtId="0" fontId="2" fillId="2" borderId="13" xfId="2" applyNumberFormat="1" applyFont="1" applyFill="1" applyBorder="1" applyAlignment="1" applyProtection="1">
      <alignment vertical="center"/>
      <protection hidden="1"/>
    </xf>
    <xf numFmtId="0" fontId="2" fillId="2" borderId="14" xfId="4" applyNumberFormat="1" applyFont="1" applyFill="1" applyBorder="1" applyAlignment="1" applyProtection="1">
      <alignment horizontal="left" vertical="center"/>
      <protection hidden="1"/>
    </xf>
    <xf numFmtId="0" fontId="2" fillId="2" borderId="15" xfId="4" applyNumberFormat="1" applyFont="1" applyFill="1" applyBorder="1" applyAlignment="1" applyProtection="1">
      <alignment vertical="center"/>
      <protection hidden="1"/>
    </xf>
    <xf numFmtId="0" fontId="2" fillId="2" borderId="16" xfId="4" applyNumberFormat="1" applyFont="1" applyFill="1" applyBorder="1" applyAlignment="1" applyProtection="1">
      <alignment horizontal="left" vertical="center"/>
      <protection hidden="1"/>
    </xf>
    <xf numFmtId="0" fontId="13" fillId="2" borderId="17" xfId="4" applyNumberFormat="1" applyFont="1" applyFill="1" applyBorder="1" applyAlignment="1" applyProtection="1">
      <alignment horizontal="left" vertical="center" indent="1"/>
      <protection hidden="1"/>
    </xf>
    <xf numFmtId="0" fontId="2" fillId="2" borderId="17" xfId="4" applyNumberFormat="1" applyFont="1" applyFill="1" applyBorder="1" applyAlignment="1" applyProtection="1">
      <alignment horizontal="left" vertical="center"/>
      <protection hidden="1"/>
    </xf>
    <xf numFmtId="0" fontId="2" fillId="2" borderId="18" xfId="4" applyNumberFormat="1" applyFont="1" applyFill="1" applyBorder="1" applyAlignment="1" applyProtection="1">
      <alignment vertical="center"/>
      <protection hidden="1"/>
    </xf>
    <xf numFmtId="0" fontId="13" fillId="2" borderId="0" xfId="4" applyNumberFormat="1" applyFont="1" applyFill="1" applyBorder="1" applyAlignment="1" applyProtection="1">
      <alignment vertical="center"/>
      <protection hidden="1"/>
    </xf>
    <xf numFmtId="0" fontId="9" fillId="2" borderId="0" xfId="2" applyNumberFormat="1" applyFont="1" applyFill="1" applyBorder="1" applyAlignment="1" applyProtection="1">
      <alignment horizontal="center" textRotation="90"/>
      <protection hidden="1"/>
    </xf>
    <xf numFmtId="0" fontId="9" fillId="2" borderId="0" xfId="2" applyNumberFormat="1" applyFont="1" applyFill="1" applyBorder="1" applyAlignment="1" applyProtection="1">
      <alignment horizontal="center" textRotation="90" wrapText="1"/>
      <protection hidden="1"/>
    </xf>
    <xf numFmtId="0" fontId="9" fillId="2" borderId="30" xfId="2" applyNumberFormat="1" applyFont="1" applyFill="1" applyBorder="1" applyAlignment="1" applyProtection="1">
      <alignment horizontal="center" textRotation="90" wrapText="1"/>
      <protection hidden="1"/>
    </xf>
    <xf numFmtId="0" fontId="9" fillId="2" borderId="26" xfId="2" applyNumberFormat="1" applyFont="1" applyFill="1" applyBorder="1" applyAlignment="1" applyProtection="1">
      <alignment horizontal="left" vertical="center" indent="3"/>
      <protection hidden="1"/>
    </xf>
    <xf numFmtId="0" fontId="11" fillId="0" borderId="0" xfId="4" applyNumberFormat="1" applyFont="1" applyFill="1" applyBorder="1" applyAlignment="1" applyProtection="1">
      <alignment vertical="center"/>
      <protection hidden="1"/>
    </xf>
    <xf numFmtId="0" fontId="2" fillId="0" borderId="17" xfId="2" applyNumberFormat="1" applyFont="1" applyBorder="1" applyAlignment="1" applyProtection="1">
      <alignment vertical="center"/>
      <protection hidden="1"/>
    </xf>
    <xf numFmtId="0" fontId="2" fillId="0" borderId="18" xfId="2" applyNumberFormat="1" applyFont="1" applyBorder="1" applyAlignment="1" applyProtection="1">
      <alignment vertical="center"/>
      <protection hidden="1"/>
    </xf>
    <xf numFmtId="167" fontId="2" fillId="0" borderId="10" xfId="2" applyNumberFormat="1" applyFont="1" applyFill="1" applyBorder="1" applyAlignment="1" applyProtection="1">
      <alignment horizontal="left" vertical="center" indent="1"/>
      <protection hidden="1"/>
    </xf>
    <xf numFmtId="0" fontId="17" fillId="8" borderId="0" xfId="2" applyNumberFormat="1" applyFont="1" applyFill="1" applyAlignment="1" applyProtection="1">
      <alignment horizontal="center" vertical="center"/>
      <protection hidden="1"/>
    </xf>
    <xf numFmtId="0" fontId="15" fillId="0" borderId="14" xfId="2" applyNumberFormat="1" applyFont="1" applyFill="1" applyBorder="1" applyAlignment="1" applyProtection="1">
      <alignment vertical="center"/>
      <protection hidden="1"/>
    </xf>
    <xf numFmtId="0" fontId="9" fillId="8" borderId="10" xfId="4" applyNumberFormat="1" applyFont="1" applyFill="1" applyBorder="1" applyAlignment="1" applyProtection="1">
      <alignment horizontal="center" vertical="center"/>
      <protection hidden="1"/>
    </xf>
    <xf numFmtId="0" fontId="9" fillId="8" borderId="7" xfId="4" applyNumberFormat="1" applyFont="1" applyFill="1" applyBorder="1" applyAlignment="1" applyProtection="1">
      <alignment horizontal="center" vertical="center"/>
      <protection hidden="1"/>
    </xf>
    <xf numFmtId="0" fontId="9" fillId="8" borderId="7" xfId="2" applyNumberFormat="1" applyFont="1" applyFill="1" applyBorder="1" applyAlignment="1" applyProtection="1">
      <alignment horizontal="center" vertical="center"/>
      <protection hidden="1"/>
    </xf>
    <xf numFmtId="0" fontId="9" fillId="8" borderId="34" xfId="4" applyNumberFormat="1" applyFont="1" applyFill="1" applyBorder="1" applyAlignment="1" applyProtection="1">
      <alignment horizontal="center" vertical="center"/>
      <protection hidden="1"/>
    </xf>
    <xf numFmtId="0" fontId="9" fillId="8" borderId="34" xfId="2" applyNumberFormat="1" applyFont="1" applyFill="1" applyBorder="1" applyAlignment="1" applyProtection="1">
      <alignment horizontal="center" vertical="center"/>
      <protection hidden="1"/>
    </xf>
    <xf numFmtId="0" fontId="2" fillId="8" borderId="35" xfId="2" applyNumberFormat="1" applyFont="1" applyFill="1" applyBorder="1" applyAlignment="1" applyProtection="1">
      <alignment vertical="center"/>
      <protection hidden="1"/>
    </xf>
    <xf numFmtId="168" fontId="2" fillId="8" borderId="35" xfId="2" applyNumberFormat="1" applyFont="1" applyFill="1" applyBorder="1" applyAlignment="1" applyProtection="1">
      <alignment horizontal="right" vertical="center" indent="1"/>
      <protection hidden="1"/>
    </xf>
    <xf numFmtId="0" fontId="7" fillId="4" borderId="20" xfId="2" applyNumberFormat="1" applyFont="1" applyFill="1" applyBorder="1" applyAlignment="1" applyProtection="1">
      <alignment horizontal="left" vertical="center" indent="1"/>
      <protection hidden="1"/>
    </xf>
    <xf numFmtId="165" fontId="2" fillId="6" borderId="10" xfId="4" applyNumberFormat="1" applyFont="1" applyFill="1" applyBorder="1" applyAlignment="1" applyProtection="1">
      <alignment horizontal="center" vertical="center"/>
      <protection locked="0"/>
    </xf>
    <xf numFmtId="0" fontId="2" fillId="2" borderId="0" xfId="4" applyNumberFormat="1" applyFont="1" applyFill="1" applyAlignment="1" applyProtection="1">
      <alignment vertical="center"/>
      <protection hidden="1"/>
    </xf>
    <xf numFmtId="0" fontId="9" fillId="2" borderId="0" xfId="2" applyNumberFormat="1" applyFont="1" applyFill="1" applyBorder="1" applyAlignment="1" applyProtection="1">
      <alignment vertical="center"/>
      <protection hidden="1"/>
    </xf>
    <xf numFmtId="0" fontId="15" fillId="9" borderId="0" xfId="2" applyNumberFormat="1" applyFont="1" applyFill="1" applyAlignment="1" applyProtection="1">
      <alignment horizontal="left" vertical="center" indent="1"/>
      <protection hidden="1"/>
    </xf>
    <xf numFmtId="0" fontId="0" fillId="0" borderId="10" xfId="0" applyFont="1" applyBorder="1" applyAlignment="1">
      <alignment horizontal="left" vertical="center" indent="1"/>
    </xf>
    <xf numFmtId="0" fontId="0" fillId="0" borderId="0" xfId="0" applyFont="1" applyAlignment="1">
      <alignment horizontal="left" vertical="center" indent="1"/>
    </xf>
    <xf numFmtId="0" fontId="2" fillId="2" borderId="22" xfId="4" applyNumberFormat="1" applyFont="1" applyFill="1" applyBorder="1" applyAlignment="1" applyProtection="1">
      <alignment horizontal="left" vertical="center" indent="1"/>
      <protection hidden="1"/>
    </xf>
    <xf numFmtId="0" fontId="2" fillId="2" borderId="24" xfId="4" applyNumberFormat="1" applyFont="1" applyFill="1" applyBorder="1" applyAlignment="1" applyProtection="1">
      <alignment horizontal="left" vertical="center" indent="1"/>
      <protection hidden="1"/>
    </xf>
    <xf numFmtId="0" fontId="13" fillId="2" borderId="29" xfId="2" applyNumberFormat="1" applyFont="1" applyFill="1" applyBorder="1" applyAlignment="1" applyProtection="1">
      <alignment horizontal="left" vertical="top" wrapText="1" indent="1"/>
      <protection hidden="1"/>
    </xf>
    <xf numFmtId="0" fontId="13" fillId="2" borderId="30" xfId="2" applyNumberFormat="1" applyFont="1" applyFill="1" applyBorder="1" applyAlignment="1" applyProtection="1">
      <alignment horizontal="left" vertical="top" wrapText="1" indent="1"/>
      <protection hidden="1"/>
    </xf>
    <xf numFmtId="0" fontId="2" fillId="0" borderId="31" xfId="4" applyNumberFormat="1" applyFont="1" applyFill="1" applyBorder="1" applyAlignment="1" applyProtection="1">
      <alignment horizontal="left" indent="1"/>
      <protection hidden="1"/>
    </xf>
    <xf numFmtId="0" fontId="2" fillId="0" borderId="22" xfId="4" applyNumberFormat="1" applyFont="1" applyFill="1" applyBorder="1" applyAlignment="1" applyProtection="1">
      <alignment horizontal="left" indent="1"/>
      <protection hidden="1"/>
    </xf>
    <xf numFmtId="14" fontId="2" fillId="7" borderId="17" xfId="4" applyNumberFormat="1" applyFont="1" applyFill="1" applyBorder="1" applyAlignment="1" applyProtection="1">
      <alignment horizontal="right" vertical="center" indent="1"/>
      <protection locked="0"/>
    </xf>
    <xf numFmtId="170" fontId="9" fillId="0" borderId="36" xfId="4" applyNumberFormat="1" applyFont="1" applyFill="1" applyBorder="1" applyAlignment="1" applyProtection="1">
      <alignment horizontal="left" vertical="center" indent="1"/>
      <protection hidden="1"/>
    </xf>
    <xf numFmtId="4" fontId="2" fillId="2" borderId="0" xfId="4" applyNumberFormat="1" applyFont="1" applyFill="1" applyBorder="1" applyAlignment="1" applyProtection="1">
      <alignment horizontal="left" vertical="center" indent="1"/>
      <protection hidden="1"/>
    </xf>
    <xf numFmtId="0" fontId="2" fillId="4" borderId="0" xfId="2" applyNumberFormat="1" applyFont="1" applyFill="1" applyBorder="1" applyAlignment="1" applyProtection="1">
      <alignment horizontal="left" vertical="center"/>
      <protection hidden="1"/>
    </xf>
    <xf numFmtId="0" fontId="20" fillId="0" borderId="28" xfId="2" applyNumberFormat="1" applyFont="1" applyBorder="1" applyAlignment="1">
      <alignment horizontal="center" vertical="center" wrapText="1"/>
    </xf>
    <xf numFmtId="0" fontId="20" fillId="7" borderId="19" xfId="2" applyNumberFormat="1" applyFont="1" applyFill="1" applyBorder="1" applyAlignment="1" applyProtection="1">
      <alignment horizontal="center" vertical="center" wrapText="1"/>
      <protection locked="0"/>
    </xf>
    <xf numFmtId="0" fontId="20" fillId="0" borderId="28" xfId="2" applyNumberFormat="1" applyFont="1" applyBorder="1" applyAlignment="1">
      <alignment horizontal="left" vertical="center"/>
    </xf>
    <xf numFmtId="0" fontId="8" fillId="0" borderId="19" xfId="2" applyNumberFormat="1" applyFont="1" applyBorder="1" applyAlignment="1" applyProtection="1">
      <alignment vertical="center"/>
    </xf>
    <xf numFmtId="0" fontId="8" fillId="0" borderId="20" xfId="2" applyNumberFormat="1" applyFont="1" applyBorder="1" applyAlignment="1" applyProtection="1">
      <alignment vertical="center"/>
    </xf>
    <xf numFmtId="49" fontId="9" fillId="0" borderId="20" xfId="2" applyNumberFormat="1" applyFont="1" applyBorder="1" applyAlignment="1" applyProtection="1">
      <alignment vertical="center" wrapText="1"/>
    </xf>
    <xf numFmtId="49" fontId="2" fillId="0" borderId="20" xfId="2" applyNumberFormat="1" applyFont="1" applyBorder="1" applyAlignment="1" applyProtection="1">
      <alignment vertical="center"/>
    </xf>
    <xf numFmtId="49" fontId="9" fillId="0" borderId="21" xfId="2" applyNumberFormat="1" applyFont="1" applyBorder="1" applyAlignment="1" applyProtection="1">
      <alignment vertical="center" wrapText="1"/>
    </xf>
    <xf numFmtId="0" fontId="10" fillId="0" borderId="28" xfId="2" applyNumberFormat="1" applyFont="1" applyBorder="1" applyAlignment="1" applyProtection="1">
      <alignment horizontal="left"/>
    </xf>
    <xf numFmtId="0" fontId="8" fillId="0" borderId="21" xfId="2" applyNumberFormat="1" applyFont="1" applyBorder="1" applyAlignment="1" applyProtection="1">
      <alignment vertical="center"/>
    </xf>
    <xf numFmtId="0" fontId="9" fillId="0" borderId="19" xfId="2" applyNumberFormat="1" applyFont="1" applyBorder="1" applyAlignment="1" applyProtection="1">
      <alignment wrapText="1"/>
    </xf>
    <xf numFmtId="0" fontId="9" fillId="0" borderId="21" xfId="2" applyNumberFormat="1" applyFont="1" applyBorder="1" applyAlignment="1" applyProtection="1">
      <alignment wrapText="1"/>
    </xf>
    <xf numFmtId="0" fontId="9" fillId="0" borderId="12" xfId="4" applyNumberFormat="1" applyFont="1" applyFill="1" applyBorder="1" applyAlignment="1" applyProtection="1">
      <alignment vertical="center"/>
      <protection hidden="1"/>
    </xf>
    <xf numFmtId="0" fontId="9" fillId="0" borderId="16" xfId="4" applyNumberFormat="1" applyFont="1" applyFill="1" applyBorder="1" applyAlignment="1" applyProtection="1">
      <alignment vertical="center"/>
      <protection hidden="1"/>
    </xf>
    <xf numFmtId="0" fontId="9" fillId="0" borderId="17" xfId="4" applyNumberFormat="1" applyFont="1" applyFill="1" applyBorder="1" applyAlignment="1" applyProtection="1">
      <alignment vertical="center"/>
      <protection hidden="1"/>
    </xf>
    <xf numFmtId="0" fontId="20" fillId="7" borderId="37" xfId="2" applyNumberFormat="1" applyFont="1" applyFill="1" applyBorder="1" applyAlignment="1" applyProtection="1">
      <alignment horizontal="center" vertical="center" wrapText="1"/>
      <protection locked="0"/>
    </xf>
    <xf numFmtId="0" fontId="20" fillId="7" borderId="21" xfId="2" applyNumberFormat="1" applyFont="1" applyFill="1" applyBorder="1" applyAlignment="1" applyProtection="1">
      <alignment horizontal="center" vertical="center" wrapText="1"/>
      <protection locked="0"/>
    </xf>
    <xf numFmtId="0" fontId="0" fillId="2" borderId="28" xfId="0" applyFont="1" applyFill="1" applyBorder="1" applyAlignment="1">
      <alignment horizontal="left" vertical="center" indent="1"/>
    </xf>
    <xf numFmtId="0" fontId="0" fillId="0" borderId="28" xfId="0" applyFont="1" applyBorder="1" applyAlignment="1">
      <alignment horizontal="left" vertical="center" indent="1"/>
    </xf>
    <xf numFmtId="0" fontId="0" fillId="0" borderId="28" xfId="0" applyFont="1" applyBorder="1" applyAlignment="1">
      <alignment horizontal="left" vertical="center"/>
    </xf>
    <xf numFmtId="0" fontId="0" fillId="0" borderId="28" xfId="0" applyBorder="1" applyAlignment="1">
      <alignment horizontal="left" vertical="center"/>
    </xf>
    <xf numFmtId="0" fontId="2" fillId="0" borderId="20" xfId="4" applyNumberFormat="1" applyFont="1" applyFill="1" applyBorder="1" applyAlignment="1" applyProtection="1">
      <alignment vertical="center"/>
      <protection hidden="1"/>
    </xf>
    <xf numFmtId="0" fontId="0" fillId="0" borderId="28" xfId="0" applyBorder="1" applyAlignment="1">
      <alignment horizontal="left" vertical="center" indent="1"/>
    </xf>
    <xf numFmtId="0" fontId="2" fillId="7" borderId="8" xfId="4" applyNumberFormat="1" applyFont="1" applyFill="1" applyBorder="1" applyAlignment="1" applyProtection="1">
      <alignment vertical="center"/>
      <protection hidden="1"/>
    </xf>
    <xf numFmtId="0" fontId="2" fillId="7" borderId="9" xfId="4" applyNumberFormat="1" applyFont="1" applyFill="1" applyBorder="1" applyAlignment="1" applyProtection="1">
      <alignment vertical="center"/>
      <protection hidden="1"/>
    </xf>
    <xf numFmtId="0" fontId="2" fillId="5" borderId="22" xfId="4" applyNumberFormat="1" applyFont="1" applyFill="1" applyBorder="1" applyAlignment="1" applyProtection="1">
      <alignment horizontal="left" vertical="center" indent="1"/>
      <protection locked="0"/>
    </xf>
    <xf numFmtId="0" fontId="2" fillId="5" borderId="23" xfId="4" applyNumberFormat="1" applyFont="1" applyFill="1" applyBorder="1" applyAlignment="1" applyProtection="1">
      <alignment horizontal="left" vertical="center"/>
      <protection hidden="1"/>
    </xf>
    <xf numFmtId="0" fontId="2" fillId="7" borderId="23" xfId="4" applyNumberFormat="1" applyFont="1" applyFill="1" applyBorder="1" applyAlignment="1" applyProtection="1">
      <alignment vertical="center"/>
      <protection hidden="1"/>
    </xf>
    <xf numFmtId="0" fontId="2" fillId="7" borderId="24" xfId="4" applyNumberFormat="1" applyFont="1" applyFill="1" applyBorder="1" applyAlignment="1" applyProtection="1">
      <alignment vertical="center"/>
      <protection hidden="1"/>
    </xf>
    <xf numFmtId="0" fontId="10" fillId="0" borderId="38" xfId="4" applyNumberFormat="1" applyFont="1" applyFill="1" applyBorder="1" applyAlignment="1" applyProtection="1">
      <alignment horizontal="left" vertical="center" indent="1"/>
      <protection hidden="1"/>
    </xf>
    <xf numFmtId="0" fontId="10" fillId="0" borderId="39" xfId="4" applyNumberFormat="1" applyFont="1" applyFill="1" applyBorder="1" applyAlignment="1" applyProtection="1">
      <alignment horizontal="left" vertical="center"/>
      <protection hidden="1"/>
    </xf>
    <xf numFmtId="0" fontId="2" fillId="0" borderId="39" xfId="4" applyNumberFormat="1" applyFont="1" applyBorder="1" applyAlignment="1" applyProtection="1">
      <alignment vertical="center"/>
      <protection hidden="1"/>
    </xf>
    <xf numFmtId="0" fontId="2" fillId="0" borderId="40" xfId="4" applyNumberFormat="1" applyFont="1" applyBorder="1" applyAlignment="1" applyProtection="1">
      <alignment vertical="center"/>
      <protection hidden="1"/>
    </xf>
    <xf numFmtId="0" fontId="2" fillId="5" borderId="20" xfId="4" applyNumberFormat="1" applyFont="1" applyFill="1" applyBorder="1" applyAlignment="1" applyProtection="1">
      <alignment horizontal="left" vertical="center"/>
      <protection hidden="1"/>
    </xf>
    <xf numFmtId="0" fontId="2" fillId="7" borderId="20" xfId="4" applyNumberFormat="1" applyFont="1" applyFill="1" applyBorder="1" applyAlignment="1" applyProtection="1">
      <alignment vertical="center"/>
      <protection hidden="1"/>
    </xf>
    <xf numFmtId="0" fontId="2" fillId="0" borderId="0" xfId="2" applyNumberFormat="1" applyFont="1" applyFill="1" applyBorder="1" applyAlignment="1" applyProtection="1">
      <alignment horizontal="left" vertical="center"/>
      <protection hidden="1"/>
    </xf>
    <xf numFmtId="0" fontId="13" fillId="0" borderId="0" xfId="4" applyNumberFormat="1" applyFont="1" applyFill="1" applyBorder="1" applyAlignment="1" applyProtection="1">
      <alignment horizontal="right" vertical="center" indent="1"/>
      <protection hidden="1"/>
    </xf>
    <xf numFmtId="0" fontId="7" fillId="0" borderId="0" xfId="2" applyNumberFormat="1" applyFont="1" applyFill="1" applyBorder="1" applyAlignment="1" applyProtection="1">
      <alignment horizontal="left" vertical="center"/>
      <protection hidden="1"/>
    </xf>
    <xf numFmtId="0" fontId="2" fillId="0" borderId="0" xfId="4" applyNumberFormat="1" applyFont="1" applyFill="1" applyBorder="1" applyAlignment="1" applyProtection="1">
      <alignment horizontal="left" vertical="center" indent="3"/>
      <protection hidden="1"/>
    </xf>
    <xf numFmtId="0" fontId="2" fillId="7" borderId="20" xfId="4" applyNumberFormat="1" applyFont="1" applyFill="1" applyBorder="1" applyAlignment="1" applyProtection="1">
      <alignment horizontal="left" vertical="center"/>
      <protection hidden="1"/>
    </xf>
    <xf numFmtId="0" fontId="2" fillId="7" borderId="41" xfId="4" applyNumberFormat="1" applyFont="1" applyFill="1" applyBorder="1" applyAlignment="1" applyProtection="1">
      <alignment vertical="center"/>
      <protection hidden="1"/>
    </xf>
    <xf numFmtId="0" fontId="2" fillId="2" borderId="29" xfId="2" applyNumberFormat="1" applyFont="1" applyFill="1" applyBorder="1" applyAlignment="1" applyProtection="1">
      <alignment vertical="center"/>
      <protection hidden="1"/>
    </xf>
    <xf numFmtId="0" fontId="2" fillId="2" borderId="30" xfId="2" applyNumberFormat="1" applyFont="1" applyFill="1" applyBorder="1" applyAlignment="1" applyProtection="1">
      <alignment vertical="center"/>
      <protection hidden="1"/>
    </xf>
    <xf numFmtId="0" fontId="16" fillId="7" borderId="20" xfId="4" applyNumberFormat="1" applyFont="1" applyFill="1" applyBorder="1" applyAlignment="1" applyProtection="1">
      <alignment horizontal="left" vertical="center"/>
      <protection hidden="1"/>
    </xf>
    <xf numFmtId="0" fontId="16" fillId="7" borderId="19" xfId="4" applyNumberFormat="1" applyFont="1" applyFill="1" applyBorder="1" applyAlignment="1" applyProtection="1">
      <alignment horizontal="left" vertical="center"/>
      <protection hidden="1"/>
    </xf>
    <xf numFmtId="0" fontId="16" fillId="7" borderId="21" xfId="4" applyNumberFormat="1" applyFont="1" applyFill="1" applyBorder="1" applyAlignment="1" applyProtection="1">
      <alignment horizontal="left" vertical="center"/>
      <protection hidden="1"/>
    </xf>
    <xf numFmtId="0" fontId="2" fillId="2" borderId="29" xfId="4" applyNumberFormat="1" applyFont="1" applyFill="1" applyBorder="1" applyAlignment="1" applyProtection="1">
      <alignment horizontal="left" vertical="center"/>
      <protection hidden="1"/>
    </xf>
    <xf numFmtId="0" fontId="2" fillId="11" borderId="0" xfId="4" applyNumberFormat="1" applyFont="1" applyFill="1" applyBorder="1" applyAlignment="1" applyProtection="1">
      <alignment horizontal="left" vertical="center"/>
      <protection hidden="1"/>
    </xf>
    <xf numFmtId="0" fontId="14" fillId="2" borderId="0" xfId="4" applyNumberFormat="1" applyFont="1" applyFill="1" applyBorder="1" applyAlignment="1" applyProtection="1">
      <alignment horizontal="left" vertical="center"/>
      <protection hidden="1"/>
    </xf>
    <xf numFmtId="0" fontId="8" fillId="2" borderId="0" xfId="4" applyNumberFormat="1" applyFont="1" applyFill="1" applyBorder="1" applyAlignment="1" applyProtection="1">
      <alignment horizontal="left" vertical="center" indent="3"/>
      <protection hidden="1"/>
    </xf>
    <xf numFmtId="0" fontId="2" fillId="12" borderId="42" xfId="5" applyFont="1" applyFill="1" applyBorder="1" applyAlignment="1">
      <alignment horizontal="center" vertical="top" wrapText="1"/>
    </xf>
    <xf numFmtId="49" fontId="1" fillId="13" borderId="28" xfId="5" applyNumberFormat="1" applyFont="1" applyFill="1" applyBorder="1" applyAlignment="1">
      <alignment horizontal="center" vertical="center"/>
    </xf>
    <xf numFmtId="0" fontId="1" fillId="14" borderId="28" xfId="17" applyFont="1" applyFill="1" applyBorder="1"/>
    <xf numFmtId="0" fontId="1" fillId="0" borderId="28" xfId="17" applyFont="1" applyBorder="1"/>
    <xf numFmtId="0" fontId="1" fillId="8" borderId="28" xfId="17" applyFont="1" applyFill="1" applyBorder="1"/>
    <xf numFmtId="0" fontId="1" fillId="13" borderId="28" xfId="5" applyFont="1" applyFill="1" applyBorder="1" applyAlignment="1">
      <alignment horizontal="center" vertical="center"/>
    </xf>
    <xf numFmtId="0" fontId="1" fillId="15" borderId="28" xfId="17" applyFont="1" applyFill="1" applyBorder="1"/>
    <xf numFmtId="0" fontId="1" fillId="0" borderId="28" xfId="17" applyFont="1" applyBorder="1" applyAlignment="1">
      <alignment wrapText="1" shrinkToFit="1"/>
    </xf>
    <xf numFmtId="0" fontId="1" fillId="16" borderId="28" xfId="17" applyFont="1" applyFill="1" applyBorder="1"/>
    <xf numFmtId="0" fontId="1" fillId="17" borderId="28" xfId="17" applyFont="1" applyFill="1" applyBorder="1"/>
    <xf numFmtId="0" fontId="1" fillId="13" borderId="28" xfId="17" applyFont="1" applyFill="1" applyBorder="1"/>
    <xf numFmtId="0" fontId="1" fillId="18" borderId="28" xfId="17" applyFont="1" applyFill="1" applyBorder="1"/>
    <xf numFmtId="0" fontId="1" fillId="19" borderId="28" xfId="17" applyFont="1" applyFill="1" applyBorder="1"/>
    <xf numFmtId="0" fontId="1" fillId="16" borderId="28" xfId="5" applyFont="1" applyFill="1" applyBorder="1" applyAlignment="1">
      <alignment horizontal="left" vertical="center"/>
    </xf>
    <xf numFmtId="0" fontId="2" fillId="15" borderId="28" xfId="17" applyFont="1" applyFill="1" applyBorder="1"/>
    <xf numFmtId="0" fontId="1" fillId="20" borderId="28" xfId="17" applyFont="1" applyFill="1" applyBorder="1"/>
    <xf numFmtId="0" fontId="1" fillId="21" borderId="28" xfId="17" applyFont="1" applyFill="1" applyBorder="1"/>
    <xf numFmtId="0" fontId="1" fillId="22" borderId="28" xfId="17" applyFont="1" applyFill="1" applyBorder="1"/>
    <xf numFmtId="0" fontId="1" fillId="10" borderId="28" xfId="17" applyFont="1" applyFill="1" applyBorder="1"/>
    <xf numFmtId="0" fontId="1" fillId="0" borderId="0" xfId="0" applyFont="1" applyAlignment="1">
      <alignment horizontal="left" vertical="center" indent="1"/>
    </xf>
    <xf numFmtId="0" fontId="1" fillId="0" borderId="0" xfId="0" applyFont="1" applyBorder="1" applyAlignment="1">
      <alignment horizontal="left" vertical="center" indent="2"/>
    </xf>
    <xf numFmtId="172" fontId="2" fillId="7" borderId="7" xfId="4" applyNumberFormat="1" applyFont="1" applyFill="1" applyBorder="1" applyAlignment="1" applyProtection="1">
      <alignment horizontal="left" vertical="center" indent="1"/>
      <protection locked="0"/>
    </xf>
    <xf numFmtId="172" fontId="2" fillId="0" borderId="0" xfId="2" applyNumberFormat="1" applyFont="1" applyFill="1" applyBorder="1" applyAlignment="1" applyProtection="1">
      <alignment vertical="center"/>
      <protection hidden="1"/>
    </xf>
    <xf numFmtId="172" fontId="2" fillId="0" borderId="17" xfId="2" applyNumberFormat="1" applyFont="1" applyBorder="1" applyAlignment="1" applyProtection="1">
      <alignment vertical="center"/>
      <protection hidden="1"/>
    </xf>
    <xf numFmtId="0" fontId="9" fillId="2" borderId="29" xfId="2" applyNumberFormat="1" applyFont="1" applyFill="1" applyBorder="1" applyAlignment="1" applyProtection="1">
      <alignment horizontal="center" textRotation="90" wrapText="1"/>
      <protection hidden="1"/>
    </xf>
    <xf numFmtId="0" fontId="22" fillId="0" borderId="22" xfId="4" applyNumberFormat="1" applyFont="1" applyFill="1" applyBorder="1" applyAlignment="1" applyProtection="1">
      <alignment horizontal="left" vertical="center" indent="1"/>
      <protection hidden="1"/>
    </xf>
    <xf numFmtId="0" fontId="22" fillId="0" borderId="7" xfId="4" applyNumberFormat="1" applyFont="1" applyFill="1" applyBorder="1" applyAlignment="1" applyProtection="1">
      <alignment horizontal="left" vertical="center" indent="1"/>
      <protection hidden="1"/>
    </xf>
    <xf numFmtId="173" fontId="2" fillId="2" borderId="8" xfId="4" applyNumberFormat="1" applyFont="1" applyFill="1" applyBorder="1" applyAlignment="1" applyProtection="1">
      <alignment horizontal="center" vertical="center"/>
      <protection hidden="1"/>
    </xf>
    <xf numFmtId="173" fontId="2" fillId="0" borderId="0" xfId="2" applyNumberFormat="1" applyFont="1" applyFill="1" applyBorder="1" applyAlignment="1" applyProtection="1">
      <alignment vertical="center"/>
      <protection hidden="1"/>
    </xf>
    <xf numFmtId="3" fontId="2" fillId="7" borderId="10" xfId="4" applyNumberFormat="1" applyFont="1" applyFill="1" applyBorder="1" applyAlignment="1" applyProtection="1">
      <alignment horizontal="right" vertical="center" indent="1"/>
      <protection locked="0"/>
    </xf>
    <xf numFmtId="3" fontId="2" fillId="0" borderId="0" xfId="2" applyNumberFormat="1" applyFont="1" applyFill="1" applyBorder="1" applyAlignment="1" applyProtection="1">
      <alignment vertical="center"/>
      <protection hidden="1"/>
    </xf>
    <xf numFmtId="173" fontId="2" fillId="2" borderId="43" xfId="4" applyNumberFormat="1" applyFont="1" applyFill="1" applyBorder="1" applyAlignment="1" applyProtection="1">
      <alignment horizontal="center" vertical="center"/>
      <protection hidden="1"/>
    </xf>
    <xf numFmtId="0" fontId="2" fillId="2" borderId="43" xfId="4" applyNumberFormat="1" applyFont="1" applyFill="1" applyBorder="1" applyAlignment="1" applyProtection="1">
      <alignment vertical="center"/>
      <protection hidden="1"/>
    </xf>
    <xf numFmtId="167" fontId="2" fillId="2" borderId="43" xfId="4" applyNumberFormat="1" applyFont="1" applyFill="1" applyBorder="1" applyAlignment="1" applyProtection="1">
      <alignment horizontal="right" vertical="center" indent="1"/>
      <protection hidden="1"/>
    </xf>
    <xf numFmtId="166" fontId="2" fillId="2" borderId="43" xfId="4" applyNumberFormat="1" applyFont="1" applyFill="1" applyBorder="1" applyAlignment="1" applyProtection="1">
      <alignment horizontal="right" vertical="center" indent="1"/>
      <protection hidden="1"/>
    </xf>
    <xf numFmtId="173" fontId="2" fillId="2" borderId="43" xfId="4" applyNumberFormat="1" applyFont="1" applyFill="1" applyBorder="1" applyAlignment="1" applyProtection="1">
      <alignment horizontal="right" vertical="center" indent="1"/>
      <protection hidden="1"/>
    </xf>
    <xf numFmtId="169" fontId="2" fillId="0" borderId="29" xfId="4" applyNumberFormat="1" applyFont="1" applyFill="1" applyBorder="1" applyAlignment="1" applyProtection="1">
      <alignment horizontal="right" vertical="center" indent="1"/>
      <protection hidden="1"/>
    </xf>
    <xf numFmtId="0" fontId="2" fillId="0" borderId="19" xfId="4" applyNumberFormat="1" applyFont="1" applyFill="1" applyBorder="1" applyAlignment="1" applyProtection="1">
      <alignment vertical="center"/>
      <protection hidden="1"/>
    </xf>
    <xf numFmtId="174" fontId="2" fillId="7" borderId="21" xfId="4" applyNumberFormat="1" applyFont="1" applyFill="1" applyBorder="1" applyAlignment="1" applyProtection="1">
      <alignment vertical="center"/>
      <protection locked="0"/>
    </xf>
    <xf numFmtId="174" fontId="2" fillId="0" borderId="21" xfId="4" applyNumberFormat="1" applyFont="1" applyFill="1" applyBorder="1" applyAlignment="1" applyProtection="1">
      <alignment vertical="center"/>
    </xf>
    <xf numFmtId="0" fontId="2" fillId="2" borderId="11" xfId="4" applyNumberFormat="1" applyFont="1" applyFill="1" applyBorder="1" applyAlignment="1" applyProtection="1">
      <alignment vertical="center"/>
      <protection hidden="1"/>
    </xf>
    <xf numFmtId="0" fontId="2" fillId="2" borderId="12" xfId="4" applyNumberFormat="1" applyFont="1" applyFill="1" applyBorder="1" applyAlignment="1" applyProtection="1">
      <alignment vertical="center"/>
      <protection hidden="1"/>
    </xf>
    <xf numFmtId="0" fontId="2" fillId="2" borderId="13" xfId="4" applyNumberFormat="1" applyFont="1" applyFill="1" applyBorder="1" applyAlignment="1" applyProtection="1">
      <alignment vertical="center"/>
      <protection hidden="1"/>
    </xf>
    <xf numFmtId="0" fontId="2" fillId="2" borderId="14" xfId="4" applyNumberFormat="1" applyFont="1" applyFill="1" applyBorder="1" applyAlignment="1" applyProtection="1">
      <alignment vertical="center"/>
      <protection hidden="1"/>
    </xf>
    <xf numFmtId="0" fontId="2" fillId="2" borderId="16" xfId="4" applyNumberFormat="1" applyFont="1" applyFill="1" applyBorder="1" applyAlignment="1" applyProtection="1">
      <alignment vertical="center"/>
      <protection hidden="1"/>
    </xf>
    <xf numFmtId="0" fontId="2" fillId="2" borderId="17" xfId="4" applyNumberFormat="1" applyFont="1" applyFill="1" applyBorder="1" applyAlignment="1" applyProtection="1">
      <alignment vertical="center"/>
      <protection hidden="1"/>
    </xf>
    <xf numFmtId="173" fontId="11" fillId="0" borderId="0" xfId="1" quotePrefix="1" applyNumberFormat="1" applyFont="1" applyAlignment="1" applyProtection="1">
      <alignment horizontal="right"/>
      <protection hidden="1"/>
    </xf>
    <xf numFmtId="0" fontId="2" fillId="2" borderId="44" xfId="2" applyNumberFormat="1" applyFont="1" applyFill="1" applyBorder="1" applyAlignment="1" applyProtection="1">
      <alignment vertical="center"/>
      <protection hidden="1"/>
    </xf>
    <xf numFmtId="0" fontId="2" fillId="23" borderId="12" xfId="2" applyNumberFormat="1" applyFont="1" applyFill="1" applyBorder="1" applyAlignment="1" applyProtection="1">
      <alignment vertical="center"/>
      <protection hidden="1"/>
    </xf>
    <xf numFmtId="0" fontId="2" fillId="2" borderId="45" xfId="2" applyNumberFormat="1" applyFont="1" applyFill="1" applyBorder="1" applyAlignment="1" applyProtection="1">
      <alignment vertical="center"/>
      <protection hidden="1"/>
    </xf>
    <xf numFmtId="0" fontId="2" fillId="0" borderId="12" xfId="4" applyNumberFormat="1" applyFont="1" applyFill="1" applyBorder="1" applyAlignment="1" applyProtection="1">
      <alignment horizontal="left" vertical="center"/>
      <protection hidden="1"/>
    </xf>
    <xf numFmtId="0" fontId="2" fillId="0" borderId="12" xfId="4" applyNumberFormat="1" applyFont="1" applyFill="1" applyBorder="1" applyAlignment="1" applyProtection="1">
      <alignment vertical="center"/>
      <protection hidden="1"/>
    </xf>
    <xf numFmtId="0" fontId="2" fillId="0" borderId="46" xfId="4" applyNumberFormat="1" applyFont="1" applyFill="1" applyBorder="1" applyAlignment="1" applyProtection="1">
      <alignment vertical="center"/>
      <protection hidden="1"/>
    </xf>
    <xf numFmtId="166" fontId="2" fillId="0" borderId="15" xfId="4" applyNumberFormat="1" applyFont="1" applyFill="1" applyBorder="1" applyAlignment="1" applyProtection="1">
      <alignment horizontal="right" vertical="center" indent="1"/>
      <protection hidden="1"/>
    </xf>
    <xf numFmtId="0" fontId="2" fillId="23" borderId="19" xfId="2" applyNumberFormat="1" applyFont="1" applyFill="1" applyBorder="1" applyAlignment="1" applyProtection="1">
      <alignment horizontal="left" vertical="center"/>
      <protection hidden="1"/>
    </xf>
    <xf numFmtId="0" fontId="7" fillId="23" borderId="20" xfId="2" applyNumberFormat="1" applyFont="1" applyFill="1" applyBorder="1" applyAlignment="1" applyProtection="1">
      <alignment horizontal="left" vertical="center" indent="1"/>
      <protection hidden="1"/>
    </xf>
    <xf numFmtId="0" fontId="2" fillId="23" borderId="20" xfId="2" applyNumberFormat="1" applyFont="1" applyFill="1" applyBorder="1" applyAlignment="1" applyProtection="1">
      <alignment horizontal="left" vertical="center"/>
      <protection hidden="1"/>
    </xf>
    <xf numFmtId="0" fontId="0" fillId="23" borderId="20" xfId="0" applyFill="1" applyBorder="1"/>
    <xf numFmtId="0" fontId="0" fillId="23" borderId="21" xfId="0" applyFill="1" applyBorder="1"/>
    <xf numFmtId="0" fontId="2" fillId="7" borderId="0" xfId="4" applyNumberFormat="1" applyFont="1" applyFill="1" applyBorder="1" applyAlignment="1" applyProtection="1">
      <alignment vertical="center"/>
    </xf>
    <xf numFmtId="0" fontId="2" fillId="7" borderId="17" xfId="4" applyNumberFormat="1" applyFont="1" applyFill="1" applyBorder="1" applyAlignment="1" applyProtection="1">
      <alignment vertical="center"/>
    </xf>
    <xf numFmtId="14" fontId="2" fillId="7" borderId="17" xfId="4" applyNumberFormat="1" applyFont="1" applyFill="1" applyBorder="1" applyAlignment="1" applyProtection="1">
      <alignment horizontal="right" vertical="center" indent="1"/>
    </xf>
    <xf numFmtId="0" fontId="0" fillId="0" borderId="0" xfId="0" applyAlignment="1"/>
    <xf numFmtId="0" fontId="0" fillId="0" borderId="14" xfId="0" applyBorder="1"/>
    <xf numFmtId="16" fontId="0" fillId="0" borderId="0" xfId="0" applyNumberFormat="1" applyBorder="1"/>
    <xf numFmtId="0" fontId="0" fillId="0" borderId="0" xfId="0" applyBorder="1"/>
    <xf numFmtId="0" fontId="0" fillId="0" borderId="15" xfId="0" applyBorder="1"/>
    <xf numFmtId="16" fontId="0" fillId="0" borderId="15" xfId="0" quotePrefix="1" applyNumberFormat="1" applyBorder="1" applyAlignment="1"/>
    <xf numFmtId="0" fontId="0" fillId="0" borderId="15" xfId="0" applyBorder="1" applyAlignment="1"/>
    <xf numFmtId="0" fontId="0" fillId="0" borderId="16" xfId="0" applyBorder="1"/>
    <xf numFmtId="0" fontId="0" fillId="0" borderId="18" xfId="0" applyBorder="1" applyAlignment="1"/>
    <xf numFmtId="49" fontId="0" fillId="0" borderId="0" xfId="0" quotePrefix="1" applyNumberFormat="1" applyAlignment="1"/>
    <xf numFmtId="0" fontId="2" fillId="2" borderId="7" xfId="4" applyNumberFormat="1" applyFont="1" applyFill="1" applyBorder="1" applyAlignment="1" applyProtection="1">
      <alignment vertical="center"/>
      <protection hidden="1"/>
    </xf>
    <xf numFmtId="0" fontId="2" fillId="2" borderId="8" xfId="4" applyNumberFormat="1" applyFont="1" applyFill="1" applyBorder="1" applyAlignment="1" applyProtection="1">
      <alignment vertical="center"/>
      <protection hidden="1"/>
    </xf>
    <xf numFmtId="0" fontId="0" fillId="0" borderId="0" xfId="0" applyAlignment="1">
      <alignment vertical="center"/>
    </xf>
    <xf numFmtId="0" fontId="0" fillId="2" borderId="12" xfId="0" applyFill="1" applyBorder="1" applyAlignment="1"/>
    <xf numFmtId="0" fontId="10" fillId="2" borderId="17" xfId="4" applyNumberFormat="1" applyFont="1" applyFill="1" applyBorder="1" applyAlignment="1" applyProtection="1">
      <alignment vertical="center"/>
      <protection hidden="1"/>
    </xf>
    <xf numFmtId="0" fontId="2" fillId="0" borderId="12" xfId="4" applyNumberFormat="1" applyFont="1" applyFill="1" applyBorder="1" applyAlignment="1" applyProtection="1">
      <alignment horizontal="left" vertical="center" indent="1"/>
      <protection hidden="1"/>
    </xf>
    <xf numFmtId="0" fontId="2" fillId="0" borderId="12" xfId="4" applyNumberFormat="1" applyFont="1" applyBorder="1" applyAlignment="1" applyProtection="1">
      <alignment horizontal="left" vertical="center" indent="1"/>
      <protection hidden="1"/>
    </xf>
    <xf numFmtId="0" fontId="0" fillId="0" borderId="0" xfId="0" applyBorder="1" applyAlignment="1"/>
    <xf numFmtId="0" fontId="0" fillId="0" borderId="15" xfId="0" applyBorder="1" applyAlignment="1">
      <alignment vertical="center"/>
    </xf>
    <xf numFmtId="0" fontId="0" fillId="0" borderId="17" xfId="0" applyBorder="1" applyAlignment="1"/>
    <xf numFmtId="0" fontId="0" fillId="0" borderId="0" xfId="0" applyBorder="1" applyAlignment="1">
      <alignment horizontal="left"/>
    </xf>
    <xf numFmtId="0" fontId="2" fillId="8" borderId="0" xfId="2" applyNumberFormat="1" applyFont="1" applyFill="1" applyAlignment="1" applyProtection="1">
      <alignment vertical="center"/>
      <protection locked="0" hidden="1"/>
    </xf>
    <xf numFmtId="0" fontId="2" fillId="8" borderId="0" xfId="4" applyNumberFormat="1" applyFont="1" applyFill="1" applyAlignment="1" applyProtection="1">
      <alignment horizontal="center" vertical="center"/>
      <protection locked="0" hidden="1"/>
    </xf>
    <xf numFmtId="0" fontId="2" fillId="8" borderId="0" xfId="4" applyNumberFormat="1" applyFont="1" applyFill="1" applyBorder="1" applyAlignment="1" applyProtection="1">
      <alignment vertical="center"/>
      <protection locked="0" hidden="1"/>
    </xf>
    <xf numFmtId="0" fontId="2" fillId="0" borderId="0" xfId="2" applyNumberFormat="1" applyFont="1" applyAlignment="1" applyProtection="1">
      <alignment vertical="center"/>
      <protection locked="0" hidden="1"/>
    </xf>
    <xf numFmtId="0" fontId="7" fillId="2" borderId="0" xfId="4" applyNumberFormat="1" applyFont="1" applyFill="1" applyBorder="1" applyAlignment="1" applyProtection="1">
      <alignment horizontal="left" vertical="center"/>
      <protection hidden="1"/>
    </xf>
    <xf numFmtId="0" fontId="0" fillId="0" borderId="20" xfId="0" applyBorder="1" applyAlignment="1" applyProtection="1">
      <alignment vertical="center"/>
    </xf>
    <xf numFmtId="49" fontId="0" fillId="0" borderId="17" xfId="0" quotePrefix="1" applyNumberFormat="1" applyBorder="1" applyAlignment="1" applyProtection="1"/>
    <xf numFmtId="0" fontId="0" fillId="0" borderId="17" xfId="0" applyBorder="1" applyAlignment="1" applyProtection="1"/>
    <xf numFmtId="0" fontId="8" fillId="7" borderId="0" xfId="4" applyNumberFormat="1" applyFont="1" applyFill="1" applyBorder="1" applyAlignment="1" applyProtection="1">
      <alignment vertical="center"/>
      <protection locked="0"/>
    </xf>
    <xf numFmtId="0" fontId="8" fillId="7" borderId="17" xfId="4" applyNumberFormat="1" applyFont="1" applyFill="1" applyBorder="1" applyAlignment="1" applyProtection="1">
      <alignment vertical="center"/>
      <protection locked="0"/>
    </xf>
    <xf numFmtId="173" fontId="2" fillId="0" borderId="10" xfId="4" applyNumberFormat="1" applyFont="1" applyFill="1" applyBorder="1" applyAlignment="1" applyProtection="1">
      <alignment horizontal="right" vertical="center" indent="1"/>
      <protection hidden="1"/>
    </xf>
    <xf numFmtId="4" fontId="2" fillId="24" borderId="10" xfId="4" applyNumberFormat="1" applyFont="1" applyFill="1" applyBorder="1" applyAlignment="1" applyProtection="1">
      <alignment horizontal="left" vertical="center" indent="1"/>
      <protection hidden="1"/>
    </xf>
    <xf numFmtId="0" fontId="16" fillId="0" borderId="0" xfId="4" applyNumberFormat="1" applyFont="1" applyFill="1" applyBorder="1" applyAlignment="1" applyProtection="1">
      <alignment horizontal="left" vertical="center"/>
      <protection hidden="1"/>
    </xf>
    <xf numFmtId="0" fontId="14" fillId="0" borderId="0" xfId="4" applyNumberFormat="1" applyFont="1" applyFill="1" applyBorder="1" applyAlignment="1" applyProtection="1">
      <alignment horizontal="left" vertical="center"/>
      <protection hidden="1"/>
    </xf>
    <xf numFmtId="0" fontId="16" fillId="0" borderId="0" xfId="4" applyNumberFormat="1" applyFont="1" applyBorder="1" applyAlignment="1" applyProtection="1">
      <alignment horizontal="left" vertical="center"/>
      <protection hidden="1"/>
    </xf>
    <xf numFmtId="0" fontId="16" fillId="0" borderId="0" xfId="4" applyNumberFormat="1" applyFont="1" applyAlignment="1" applyProtection="1">
      <alignment horizontal="left" vertical="center"/>
      <protection hidden="1"/>
    </xf>
    <xf numFmtId="0" fontId="16" fillId="8" borderId="0" xfId="4" applyNumberFormat="1" applyFont="1" applyFill="1" applyAlignment="1" applyProtection="1">
      <alignment horizontal="left" vertical="center"/>
      <protection hidden="1"/>
    </xf>
    <xf numFmtId="0" fontId="16" fillId="0" borderId="0" xfId="4" applyNumberFormat="1" applyFont="1" applyFill="1" applyAlignment="1" applyProtection="1">
      <alignment horizontal="left" vertical="center"/>
      <protection hidden="1"/>
    </xf>
    <xf numFmtId="0" fontId="16" fillId="8" borderId="0" xfId="4" applyNumberFormat="1" applyFont="1" applyFill="1" applyBorder="1" applyAlignment="1" applyProtection="1">
      <alignment horizontal="left" vertical="center"/>
      <protection hidden="1"/>
    </xf>
    <xf numFmtId="0" fontId="16" fillId="0" borderId="0" xfId="2" applyNumberFormat="1" applyFont="1" applyFill="1" applyBorder="1" applyAlignment="1" applyProtection="1">
      <alignment horizontal="left" vertical="center"/>
      <protection hidden="1"/>
    </xf>
    <xf numFmtId="0" fontId="16" fillId="0" borderId="0" xfId="2" applyNumberFormat="1" applyFont="1" applyFill="1" applyAlignment="1" applyProtection="1">
      <alignment horizontal="left" vertical="center"/>
      <protection hidden="1"/>
    </xf>
    <xf numFmtId="0" fontId="16" fillId="8" borderId="0" xfId="2" applyNumberFormat="1" applyFont="1" applyFill="1" applyAlignment="1" applyProtection="1">
      <alignment horizontal="left" vertical="center"/>
      <protection hidden="1"/>
    </xf>
    <xf numFmtId="0" fontId="16" fillId="0" borderId="0" xfId="2" applyNumberFormat="1" applyFont="1" applyAlignment="1" applyProtection="1">
      <alignment horizontal="left" vertical="center"/>
      <protection hidden="1"/>
    </xf>
    <xf numFmtId="0" fontId="2" fillId="0" borderId="0" xfId="2" applyNumberFormat="1" applyFont="1" applyFill="1" applyAlignment="1" applyProtection="1">
      <alignment vertical="center"/>
    </xf>
    <xf numFmtId="0" fontId="2" fillId="0" borderId="0" xfId="2" applyNumberFormat="1" applyFont="1" applyFill="1" applyBorder="1" applyAlignment="1" applyProtection="1">
      <alignment vertical="center"/>
    </xf>
    <xf numFmtId="0" fontId="2" fillId="0" borderId="0" xfId="4" applyNumberFormat="1" applyFont="1" applyFill="1" applyBorder="1" applyAlignment="1" applyProtection="1">
      <alignment vertical="center"/>
    </xf>
    <xf numFmtId="0" fontId="2" fillId="0" borderId="0" xfId="4" applyNumberFormat="1" applyFont="1" applyFill="1" applyAlignment="1" applyProtection="1">
      <alignment vertical="center"/>
    </xf>
    <xf numFmtId="0" fontId="2" fillId="0" borderId="0" xfId="4" applyNumberFormat="1" applyFont="1" applyAlignment="1" applyProtection="1">
      <alignment vertical="center"/>
    </xf>
    <xf numFmtId="0" fontId="2" fillId="0" borderId="12" xfId="2" applyNumberFormat="1" applyFont="1" applyFill="1" applyBorder="1" applyAlignment="1" applyProtection="1">
      <alignment vertical="center"/>
    </xf>
    <xf numFmtId="0" fontId="2" fillId="4" borderId="20" xfId="2" applyNumberFormat="1" applyFont="1" applyFill="1" applyBorder="1" applyAlignment="1" applyProtection="1">
      <alignment horizontal="left" vertical="center"/>
    </xf>
    <xf numFmtId="0" fontId="2" fillId="0" borderId="0" xfId="4" applyNumberFormat="1" applyFont="1" applyBorder="1" applyAlignment="1" applyProtection="1">
      <alignment vertical="center"/>
    </xf>
    <xf numFmtId="0" fontId="10" fillId="0" borderId="0" xfId="4" applyNumberFormat="1" applyFont="1" applyFill="1" applyBorder="1" applyAlignment="1" applyProtection="1">
      <alignment horizontal="left" vertical="center" indent="1"/>
    </xf>
    <xf numFmtId="0" fontId="10" fillId="0" borderId="0" xfId="4" applyNumberFormat="1" applyFont="1" applyFill="1" applyBorder="1" applyAlignment="1" applyProtection="1">
      <alignment horizontal="left" vertical="center"/>
    </xf>
    <xf numFmtId="0" fontId="2" fillId="0" borderId="0" xfId="4" applyNumberFormat="1" applyFont="1" applyFill="1" applyBorder="1" applyAlignment="1" applyProtection="1">
      <alignment horizontal="left" vertical="center" indent="1"/>
    </xf>
    <xf numFmtId="0" fontId="2" fillId="0" borderId="0" xfId="4" applyNumberFormat="1" applyFont="1" applyFill="1" applyBorder="1" applyAlignment="1" applyProtection="1">
      <alignment horizontal="left" vertical="center"/>
    </xf>
    <xf numFmtId="0" fontId="2" fillId="0" borderId="19" xfId="4" applyNumberFormat="1" applyFont="1" applyFill="1" applyBorder="1" applyAlignment="1" applyProtection="1">
      <alignment horizontal="left" vertical="center" indent="3"/>
    </xf>
    <xf numFmtId="0" fontId="2" fillId="0" borderId="20" xfId="4" applyNumberFormat="1" applyFont="1" applyFill="1" applyBorder="1" applyAlignment="1" applyProtection="1">
      <alignment vertical="center"/>
    </xf>
    <xf numFmtId="14" fontId="2" fillId="0" borderId="20" xfId="4" applyNumberFormat="1" applyFont="1" applyFill="1" applyBorder="1" applyAlignment="1" applyProtection="1">
      <alignment horizontal="left" vertical="center" indent="1"/>
    </xf>
    <xf numFmtId="14" fontId="2" fillId="0" borderId="21" xfId="4" applyNumberFormat="1" applyFont="1" applyFill="1" applyBorder="1" applyAlignment="1" applyProtection="1">
      <alignment horizontal="left" vertical="center" indent="1"/>
    </xf>
    <xf numFmtId="0" fontId="2" fillId="5" borderId="20" xfId="4" applyNumberFormat="1" applyFont="1" applyFill="1" applyBorder="1" applyAlignment="1" applyProtection="1">
      <alignment horizontal="left" vertical="center" indent="1"/>
      <protection hidden="1"/>
    </xf>
    <xf numFmtId="0" fontId="2" fillId="11" borderId="0" xfId="4" applyNumberFormat="1" applyFont="1" applyFill="1" applyBorder="1" applyAlignment="1" applyProtection="1">
      <alignment horizontal="left" vertical="center" indent="1"/>
      <protection hidden="1"/>
    </xf>
    <xf numFmtId="0" fontId="16" fillId="0" borderId="0" xfId="4" quotePrefix="1" applyNumberFormat="1" applyFont="1" applyFill="1" applyBorder="1" applyAlignment="1" applyProtection="1">
      <alignment horizontal="left" vertical="center"/>
      <protection hidden="1"/>
    </xf>
    <xf numFmtId="0" fontId="16" fillId="2" borderId="19" xfId="4" applyNumberFormat="1" applyFont="1" applyFill="1" applyBorder="1" applyAlignment="1" applyProtection="1">
      <alignment horizontal="left" vertical="center"/>
      <protection hidden="1"/>
    </xf>
    <xf numFmtId="0" fontId="16" fillId="2" borderId="20" xfId="4" applyNumberFormat="1" applyFont="1" applyFill="1" applyBorder="1" applyAlignment="1" applyProtection="1">
      <alignment horizontal="left" vertical="center"/>
      <protection hidden="1"/>
    </xf>
    <xf numFmtId="0" fontId="16" fillId="2" borderId="21" xfId="4" applyNumberFormat="1" applyFont="1" applyFill="1" applyBorder="1" applyAlignment="1" applyProtection="1">
      <alignment horizontal="left" vertical="center"/>
      <protection hidden="1"/>
    </xf>
    <xf numFmtId="0" fontId="16" fillId="0" borderId="14" xfId="4" applyNumberFormat="1" applyFont="1" applyFill="1" applyBorder="1" applyAlignment="1" applyProtection="1">
      <alignment horizontal="left" vertical="center"/>
      <protection hidden="1"/>
    </xf>
    <xf numFmtId="0" fontId="16" fillId="0" borderId="15" xfId="4" applyNumberFormat="1" applyFont="1" applyFill="1" applyBorder="1" applyAlignment="1" applyProtection="1">
      <alignment horizontal="left" vertical="center"/>
      <protection hidden="1"/>
    </xf>
    <xf numFmtId="0" fontId="16" fillId="0" borderId="14" xfId="4" applyNumberFormat="1" applyFont="1" applyBorder="1" applyAlignment="1" applyProtection="1">
      <alignment horizontal="left" vertical="center"/>
      <protection hidden="1"/>
    </xf>
    <xf numFmtId="0" fontId="16" fillId="0" borderId="16" xfId="4" applyNumberFormat="1" applyFont="1" applyFill="1" applyBorder="1" applyAlignment="1" applyProtection="1">
      <alignment horizontal="left" vertical="center"/>
      <protection hidden="1"/>
    </xf>
    <xf numFmtId="0" fontId="16" fillId="0" borderId="17" xfId="4" applyNumberFormat="1" applyFont="1" applyFill="1" applyBorder="1" applyAlignment="1" applyProtection="1">
      <alignment horizontal="left" vertical="center"/>
      <protection hidden="1"/>
    </xf>
    <xf numFmtId="0" fontId="16" fillId="0" borderId="18" xfId="4" applyNumberFormat="1" applyFont="1" applyFill="1" applyBorder="1" applyAlignment="1" applyProtection="1">
      <alignment horizontal="left" vertical="center"/>
      <protection hidden="1"/>
    </xf>
    <xf numFmtId="0" fontId="16" fillId="2" borderId="11" xfId="4" applyNumberFormat="1" applyFont="1" applyFill="1" applyBorder="1" applyAlignment="1" applyProtection="1">
      <alignment horizontal="left" vertical="center"/>
      <protection hidden="1"/>
    </xf>
    <xf numFmtId="0" fontId="16" fillId="2" borderId="12" xfId="4" applyNumberFormat="1" applyFont="1" applyFill="1" applyBorder="1" applyAlignment="1" applyProtection="1">
      <alignment horizontal="left" vertical="center"/>
      <protection hidden="1"/>
    </xf>
    <xf numFmtId="0" fontId="16" fillId="2" borderId="13" xfId="4" applyNumberFormat="1" applyFont="1" applyFill="1" applyBorder="1" applyAlignment="1" applyProtection="1">
      <alignment horizontal="left" vertical="center"/>
      <protection hidden="1"/>
    </xf>
    <xf numFmtId="0" fontId="16" fillId="0" borderId="11" xfId="4" applyNumberFormat="1" applyFont="1" applyFill="1" applyBorder="1" applyAlignment="1" applyProtection="1">
      <alignment horizontal="left" vertical="center"/>
      <protection hidden="1"/>
    </xf>
    <xf numFmtId="0" fontId="16" fillId="0" borderId="12" xfId="4" applyNumberFormat="1" applyFont="1" applyFill="1" applyBorder="1" applyAlignment="1" applyProtection="1">
      <alignment horizontal="left" vertical="center"/>
      <protection hidden="1"/>
    </xf>
    <xf numFmtId="0" fontId="16" fillId="0" borderId="13" xfId="4" applyNumberFormat="1" applyFont="1" applyFill="1" applyBorder="1" applyAlignment="1" applyProtection="1">
      <alignment horizontal="left" vertical="center"/>
      <protection hidden="1"/>
    </xf>
    <xf numFmtId="0" fontId="16" fillId="4" borderId="11" xfId="4" applyNumberFormat="1" applyFont="1" applyFill="1" applyBorder="1" applyAlignment="1" applyProtection="1">
      <alignment horizontal="left" vertical="center"/>
      <protection hidden="1"/>
    </xf>
    <xf numFmtId="0" fontId="16" fillId="4" borderId="12" xfId="4" applyNumberFormat="1" applyFont="1" applyFill="1" applyBorder="1" applyAlignment="1" applyProtection="1">
      <alignment horizontal="left" vertical="center"/>
      <protection hidden="1"/>
    </xf>
    <xf numFmtId="0" fontId="14" fillId="4" borderId="12" xfId="4" applyNumberFormat="1" applyFont="1" applyFill="1" applyBorder="1" applyAlignment="1" applyProtection="1">
      <alignment horizontal="left" vertical="center"/>
      <protection hidden="1"/>
    </xf>
    <xf numFmtId="0" fontId="16" fillId="4" borderId="13" xfId="4" applyNumberFormat="1" applyFont="1" applyFill="1" applyBorder="1" applyAlignment="1" applyProtection="1">
      <alignment horizontal="left" vertical="center"/>
      <protection hidden="1"/>
    </xf>
    <xf numFmtId="0" fontId="16" fillId="0" borderId="47" xfId="4" applyNumberFormat="1" applyFont="1" applyFill="1" applyBorder="1" applyAlignment="1" applyProtection="1">
      <alignment horizontal="left" vertical="center"/>
      <protection hidden="1"/>
    </xf>
    <xf numFmtId="0" fontId="2" fillId="7" borderId="28" xfId="4" applyNumberFormat="1" applyFont="1" applyFill="1" applyBorder="1" applyAlignment="1" applyProtection="1">
      <alignment vertical="center"/>
      <protection locked="0" hidden="1"/>
    </xf>
    <xf numFmtId="0" fontId="7" fillId="0" borderId="0" xfId="4" applyNumberFormat="1" applyFont="1" applyFill="1" applyBorder="1" applyAlignment="1" applyProtection="1">
      <alignment horizontal="left" vertical="center" indent="2"/>
      <protection hidden="1"/>
    </xf>
    <xf numFmtId="49" fontId="0" fillId="0" borderId="0" xfId="0" quotePrefix="1" applyNumberFormat="1" applyBorder="1" applyAlignment="1">
      <alignment horizontal="left"/>
    </xf>
    <xf numFmtId="49" fontId="0" fillId="25" borderId="0" xfId="0" quotePrefix="1" applyNumberFormat="1" applyFill="1" applyBorder="1" applyAlignment="1">
      <alignment horizontal="left"/>
    </xf>
    <xf numFmtId="0" fontId="0" fillId="25" borderId="0" xfId="0" applyFont="1" applyFill="1" applyAlignment="1">
      <alignment horizontal="left" vertical="center" indent="1"/>
    </xf>
    <xf numFmtId="0" fontId="0" fillId="0" borderId="0" xfId="0" applyProtection="1">
      <protection hidden="1"/>
    </xf>
    <xf numFmtId="0" fontId="0" fillId="23" borderId="21" xfId="0" applyFill="1" applyBorder="1" applyProtection="1">
      <protection hidden="1"/>
    </xf>
    <xf numFmtId="0" fontId="0" fillId="0" borderId="14" xfId="0" applyBorder="1" applyProtection="1">
      <protection hidden="1"/>
    </xf>
    <xf numFmtId="16" fontId="0" fillId="0" borderId="0" xfId="0" applyNumberFormat="1" applyBorder="1" applyProtection="1">
      <protection hidden="1"/>
    </xf>
    <xf numFmtId="0" fontId="0" fillId="0" borderId="0" xfId="0" applyBorder="1" applyProtection="1">
      <protection hidden="1"/>
    </xf>
    <xf numFmtId="0" fontId="0" fillId="0" borderId="15" xfId="0" applyBorder="1" applyProtection="1">
      <protection hidden="1"/>
    </xf>
    <xf numFmtId="16" fontId="0" fillId="0" borderId="0" xfId="0" quotePrefix="1" applyNumberFormat="1" applyBorder="1" applyAlignment="1" applyProtection="1">
      <protection hidden="1"/>
    </xf>
    <xf numFmtId="16" fontId="0" fillId="0" borderId="15" xfId="0" quotePrefix="1" applyNumberFormat="1" applyBorder="1" applyAlignment="1" applyProtection="1">
      <protection hidden="1"/>
    </xf>
    <xf numFmtId="0" fontId="24" fillId="0" borderId="0" xfId="0" applyFont="1" applyBorder="1" applyAlignment="1" applyProtection="1">
      <protection hidden="1"/>
    </xf>
    <xf numFmtId="0" fontId="0" fillId="0" borderId="15" xfId="0" applyBorder="1" applyAlignment="1" applyProtection="1">
      <protection hidden="1"/>
    </xf>
    <xf numFmtId="0" fontId="0" fillId="0" borderId="0" xfId="0" applyBorder="1" applyAlignment="1" applyProtection="1">
      <protection hidden="1"/>
    </xf>
    <xf numFmtId="49" fontId="0" fillId="0" borderId="0" xfId="0" quotePrefix="1" applyNumberFormat="1" applyBorder="1" applyAlignment="1" applyProtection="1">
      <alignment horizontal="left"/>
      <protection hidden="1"/>
    </xf>
    <xf numFmtId="0" fontId="0" fillId="0" borderId="16" xfId="0" applyBorder="1" applyProtection="1">
      <protection hidden="1"/>
    </xf>
    <xf numFmtId="0" fontId="0" fillId="0" borderId="18" xfId="0" applyBorder="1" applyAlignment="1" applyProtection="1">
      <protection hidden="1"/>
    </xf>
    <xf numFmtId="49" fontId="8" fillId="7" borderId="10" xfId="5" applyNumberFormat="1" applyFont="1" applyFill="1" applyBorder="1" applyAlignment="1" applyProtection="1">
      <alignment horizontal="center" vertical="center"/>
      <protection locked="0"/>
    </xf>
    <xf numFmtId="49" fontId="0" fillId="0" borderId="17" xfId="0" quotePrefix="1" applyNumberFormat="1" applyBorder="1" applyAlignment="1" applyProtection="1">
      <alignment horizontal="left"/>
      <protection hidden="1"/>
    </xf>
    <xf numFmtId="0" fontId="2" fillId="0" borderId="14" xfId="2" applyNumberFormat="1" applyFont="1" applyFill="1" applyBorder="1" applyAlignment="1" applyProtection="1">
      <alignment horizontal="left" vertical="center"/>
      <protection hidden="1"/>
    </xf>
    <xf numFmtId="0" fontId="0" fillId="0" borderId="0" xfId="0" applyFill="1" applyBorder="1" applyProtection="1">
      <protection hidden="1"/>
    </xf>
    <xf numFmtId="0" fontId="0" fillId="8" borderId="0" xfId="0" applyFill="1" applyBorder="1" applyProtection="1">
      <protection hidden="1"/>
    </xf>
    <xf numFmtId="16" fontId="0" fillId="8" borderId="0" xfId="0" quotePrefix="1" applyNumberFormat="1" applyFill="1" applyBorder="1" applyAlignment="1" applyProtection="1">
      <protection hidden="1"/>
    </xf>
    <xf numFmtId="0" fontId="24" fillId="8" borderId="0" xfId="0" applyFont="1" applyFill="1" applyBorder="1" applyAlignment="1" applyProtection="1">
      <protection hidden="1"/>
    </xf>
    <xf numFmtId="0" fontId="0" fillId="8" borderId="0" xfId="0" applyFill="1" applyBorder="1" applyAlignment="1" applyProtection="1">
      <protection hidden="1"/>
    </xf>
    <xf numFmtId="0" fontId="0" fillId="0" borderId="17" xfId="0" applyBorder="1" applyAlignment="1" applyProtection="1">
      <protection hidden="1"/>
    </xf>
    <xf numFmtId="0" fontId="9" fillId="2" borderId="31" xfId="2" applyNumberFormat="1" applyFont="1" applyFill="1" applyBorder="1" applyAlignment="1" applyProtection="1">
      <alignment horizontal="left" vertical="center" indent="1"/>
      <protection hidden="1"/>
    </xf>
    <xf numFmtId="0" fontId="9" fillId="2" borderId="22" xfId="2" applyNumberFormat="1" applyFont="1" applyFill="1" applyBorder="1" applyAlignment="1" applyProtection="1">
      <alignment horizontal="left" vertical="center" indent="1"/>
      <protection hidden="1"/>
    </xf>
    <xf numFmtId="0" fontId="9" fillId="2" borderId="24" xfId="2" applyNumberFormat="1" applyFont="1" applyFill="1" applyBorder="1" applyAlignment="1" applyProtection="1">
      <alignment horizontal="left" vertical="center" indent="1"/>
      <protection hidden="1"/>
    </xf>
    <xf numFmtId="172" fontId="2" fillId="7" borderId="7" xfId="4" applyNumberFormat="1" applyFont="1" applyFill="1" applyBorder="1" applyAlignment="1" applyProtection="1">
      <alignment horizontal="left" vertical="center" indent="1"/>
      <protection locked="0" hidden="1"/>
    </xf>
    <xf numFmtId="168" fontId="2" fillId="7" borderId="10" xfId="4" applyNumberFormat="1" applyFont="1" applyFill="1" applyBorder="1" applyAlignment="1" applyProtection="1">
      <alignment horizontal="right" vertical="center" indent="1"/>
      <protection locked="0" hidden="1"/>
    </xf>
    <xf numFmtId="0" fontId="9" fillId="2" borderId="32" xfId="2" applyNumberFormat="1" applyFont="1" applyFill="1" applyBorder="1" applyAlignment="1" applyProtection="1">
      <alignment horizontal="left" vertical="center" indent="1"/>
      <protection hidden="1"/>
    </xf>
    <xf numFmtId="14" fontId="2" fillId="0" borderId="10" xfId="3" applyNumberFormat="1" applyFont="1" applyBorder="1" applyAlignment="1">
      <alignment horizontal="center" vertical="center"/>
    </xf>
    <xf numFmtId="0" fontId="11" fillId="0" borderId="0" xfId="1" quotePrefix="1" applyNumberFormat="1" applyFont="1" applyAlignment="1" applyProtection="1">
      <alignment horizontal="right" vertical="center"/>
      <protection hidden="1"/>
    </xf>
    <xf numFmtId="0" fontId="11" fillId="0" borderId="0" xfId="2" applyNumberFormat="1" applyFont="1" applyFill="1" applyAlignment="1" applyProtection="1">
      <alignment horizontal="right" vertical="center"/>
      <protection hidden="1"/>
    </xf>
    <xf numFmtId="0" fontId="11" fillId="0" borderId="0" xfId="1" quotePrefix="1" applyNumberFormat="1" applyFont="1" applyAlignment="1" applyProtection="1">
      <alignment horizontal="left" vertical="center"/>
      <protection hidden="1"/>
    </xf>
    <xf numFmtId="1" fontId="2" fillId="0" borderId="10" xfId="1" applyNumberFormat="1" applyFont="1" applyBorder="1" applyAlignment="1">
      <alignment horizontal="left" vertical="center" indent="1"/>
    </xf>
    <xf numFmtId="0" fontId="0" fillId="0" borderId="28" xfId="17" applyFont="1" applyBorder="1"/>
    <xf numFmtId="0" fontId="15" fillId="0" borderId="16" xfId="2" applyNumberFormat="1" applyFont="1" applyFill="1" applyBorder="1" applyAlignment="1" applyProtection="1">
      <alignment vertical="center"/>
      <protection hidden="1"/>
    </xf>
    <xf numFmtId="0" fontId="9" fillId="2" borderId="29" xfId="2" applyNumberFormat="1" applyFont="1" applyFill="1" applyBorder="1" applyAlignment="1" applyProtection="1">
      <alignment horizontal="left" vertical="top" indent="1"/>
      <protection hidden="1"/>
    </xf>
    <xf numFmtId="0" fontId="2" fillId="0" borderId="19" xfId="4" applyNumberFormat="1" applyFont="1" applyFill="1" applyBorder="1" applyAlignment="1" applyProtection="1">
      <alignment vertical="center"/>
    </xf>
    <xf numFmtId="0" fontId="0" fillId="2" borderId="11" xfId="0" applyFill="1" applyBorder="1" applyAlignment="1"/>
    <xf numFmtId="0" fontId="9" fillId="2" borderId="16" xfId="4" applyNumberFormat="1" applyFont="1" applyFill="1" applyBorder="1" applyAlignment="1" applyProtection="1">
      <alignment vertical="top" wrapText="1"/>
      <protection hidden="1"/>
    </xf>
    <xf numFmtId="0" fontId="9" fillId="2" borderId="17" xfId="4" applyNumberFormat="1" applyFont="1" applyFill="1" applyBorder="1" applyAlignment="1" applyProtection="1">
      <alignment vertical="top" wrapText="1"/>
      <protection hidden="1"/>
    </xf>
    <xf numFmtId="0" fontId="0" fillId="2" borderId="12" xfId="0" applyFill="1" applyBorder="1" applyAlignment="1">
      <alignment horizontal="left" indent="1"/>
    </xf>
    <xf numFmtId="0" fontId="2" fillId="0" borderId="20" xfId="4" applyNumberFormat="1" applyFont="1" applyFill="1" applyBorder="1" applyAlignment="1" applyProtection="1">
      <alignment horizontal="left" vertical="center"/>
    </xf>
    <xf numFmtId="0" fontId="2" fillId="0" borderId="19" xfId="4" applyNumberFormat="1" applyFont="1" applyFill="1" applyBorder="1" applyAlignment="1" applyProtection="1">
      <alignment horizontal="left" vertical="center" indent="1"/>
    </xf>
    <xf numFmtId="0" fontId="2" fillId="0" borderId="20" xfId="4" applyNumberFormat="1" applyFont="1" applyFill="1" applyBorder="1" applyAlignment="1" applyProtection="1">
      <alignment horizontal="left" vertical="center" indent="1"/>
    </xf>
    <xf numFmtId="0" fontId="0" fillId="0" borderId="20" xfId="0" applyBorder="1" applyAlignment="1" applyProtection="1">
      <alignment horizontal="left" vertical="center" indent="1"/>
    </xf>
    <xf numFmtId="165" fontId="8" fillId="0" borderId="20" xfId="5" applyNumberFormat="1" applyFont="1" applyFill="1" applyBorder="1" applyAlignment="1" applyProtection="1">
      <alignment horizontal="left" vertical="center" indent="1"/>
    </xf>
    <xf numFmtId="0" fontId="2" fillId="2" borderId="0" xfId="4" applyNumberFormat="1" applyFont="1" applyFill="1" applyBorder="1" applyAlignment="1" applyProtection="1">
      <alignment vertical="center" wrapText="1"/>
      <protection hidden="1"/>
    </xf>
    <xf numFmtId="0" fontId="0" fillId="0" borderId="10" xfId="0" applyBorder="1" applyAlignment="1">
      <alignment horizontal="left" vertical="center" indent="1"/>
    </xf>
    <xf numFmtId="49" fontId="2" fillId="5" borderId="19" xfId="4" applyNumberFormat="1" applyFont="1" applyFill="1" applyBorder="1" applyAlignment="1" applyProtection="1">
      <alignment horizontal="left" vertical="center" indent="1"/>
      <protection locked="0"/>
    </xf>
    <xf numFmtId="0" fontId="9" fillId="0" borderId="19" xfId="2" applyNumberFormat="1" applyFont="1" applyBorder="1" applyAlignment="1" applyProtection="1">
      <alignment horizontal="center" wrapText="1"/>
    </xf>
    <xf numFmtId="0" fontId="9" fillId="0" borderId="20" xfId="2" applyNumberFormat="1" applyFont="1" applyBorder="1" applyAlignment="1" applyProtection="1">
      <alignment horizontal="center" wrapText="1"/>
    </xf>
    <xf numFmtId="0" fontId="9" fillId="0" borderId="21" xfId="2" applyNumberFormat="1" applyFont="1" applyBorder="1" applyAlignment="1" applyProtection="1">
      <alignment horizontal="center" wrapText="1"/>
    </xf>
    <xf numFmtId="14" fontId="2" fillId="6" borderId="19" xfId="4" applyNumberFormat="1" applyFont="1" applyFill="1" applyBorder="1" applyAlignment="1" applyProtection="1">
      <alignment horizontal="left" vertical="center" indent="1"/>
      <protection locked="0"/>
    </xf>
    <xf numFmtId="14" fontId="2" fillId="6" borderId="20" xfId="4" applyNumberFormat="1" applyFont="1" applyFill="1" applyBorder="1" applyAlignment="1" applyProtection="1">
      <alignment horizontal="left" vertical="center" indent="1"/>
      <protection locked="0"/>
    </xf>
    <xf numFmtId="14" fontId="2" fillId="6" borderId="21" xfId="4" applyNumberFormat="1" applyFont="1" applyFill="1" applyBorder="1" applyAlignment="1" applyProtection="1">
      <alignment horizontal="left" vertical="center" indent="1"/>
      <protection locked="0"/>
    </xf>
    <xf numFmtId="0" fontId="16" fillId="0" borderId="17" xfId="2" applyNumberFormat="1" applyFont="1" applyFill="1" applyBorder="1" applyAlignment="1" applyProtection="1">
      <alignment horizontal="left" vertical="top" wrapText="1"/>
      <protection hidden="1"/>
    </xf>
    <xf numFmtId="165" fontId="0" fillId="7" borderId="19" xfId="0" applyNumberFormat="1" applyFill="1" applyBorder="1" applyAlignment="1" applyProtection="1">
      <alignment horizontal="center" vertical="center"/>
      <protection locked="0"/>
    </xf>
    <xf numFmtId="165" fontId="0" fillId="7" borderId="20" xfId="0" applyNumberFormat="1" applyFill="1" applyBorder="1" applyAlignment="1" applyProtection="1">
      <alignment horizontal="center" vertical="center"/>
      <protection locked="0"/>
    </xf>
    <xf numFmtId="165" fontId="0" fillId="7" borderId="21" xfId="0" applyNumberFormat="1" applyFill="1" applyBorder="1" applyAlignment="1" applyProtection="1">
      <alignment horizontal="center" vertical="center"/>
      <protection locked="0"/>
    </xf>
    <xf numFmtId="0" fontId="23" fillId="2" borderId="19" xfId="0" applyFont="1" applyFill="1" applyBorder="1" applyAlignment="1">
      <alignment horizontal="center" wrapText="1"/>
    </xf>
    <xf numFmtId="0" fontId="23" fillId="2" borderId="20" xfId="0" applyFont="1" applyFill="1" applyBorder="1" applyAlignment="1">
      <alignment horizontal="center" wrapText="1"/>
    </xf>
    <xf numFmtId="0" fontId="23" fillId="2" borderId="21" xfId="0" applyFont="1" applyFill="1" applyBorder="1" applyAlignment="1">
      <alignment horizontal="center" wrapText="1"/>
    </xf>
    <xf numFmtId="0" fontId="10" fillId="2" borderId="19" xfId="4" applyNumberFormat="1" applyFont="1" applyFill="1" applyBorder="1" applyAlignment="1" applyProtection="1">
      <alignment horizontal="center" textRotation="90" wrapText="1"/>
      <protection hidden="1"/>
    </xf>
    <xf numFmtId="0" fontId="10" fillId="2" borderId="20" xfId="4" applyNumberFormat="1" applyFont="1" applyFill="1" applyBorder="1" applyAlignment="1" applyProtection="1">
      <alignment horizontal="center" textRotation="90" wrapText="1"/>
      <protection hidden="1"/>
    </xf>
    <xf numFmtId="0" fontId="10" fillId="2" borderId="21" xfId="4" applyNumberFormat="1" applyFont="1" applyFill="1" applyBorder="1" applyAlignment="1" applyProtection="1">
      <alignment horizontal="center" textRotation="90" wrapText="1"/>
      <protection hidden="1"/>
    </xf>
    <xf numFmtId="16" fontId="0" fillId="0" borderId="0" xfId="0" quotePrefix="1" applyNumberFormat="1" applyBorder="1" applyAlignment="1">
      <alignment horizontal="left"/>
    </xf>
    <xf numFmtId="49" fontId="0" fillId="0" borderId="0" xfId="0" quotePrefix="1" applyNumberFormat="1" applyAlignment="1">
      <alignment horizontal="left"/>
    </xf>
    <xf numFmtId="0" fontId="0" fillId="0" borderId="0" xfId="0" applyAlignment="1">
      <alignment horizontal="left"/>
    </xf>
    <xf numFmtId="49" fontId="0" fillId="0" borderId="0" xfId="0" quotePrefix="1" applyNumberFormat="1" applyBorder="1" applyAlignment="1">
      <alignment horizontal="left"/>
    </xf>
    <xf numFmtId="0" fontId="0" fillId="0" borderId="0" xfId="0" applyBorder="1" applyAlignment="1">
      <alignment horizontal="left"/>
    </xf>
    <xf numFmtId="49" fontId="0" fillId="0" borderId="17" xfId="0" quotePrefix="1" applyNumberFormat="1" applyBorder="1" applyAlignment="1">
      <alignment horizontal="left"/>
    </xf>
    <xf numFmtId="0" fontId="0" fillId="0" borderId="17" xfId="0" applyBorder="1" applyAlignment="1">
      <alignment horizontal="left"/>
    </xf>
    <xf numFmtId="0" fontId="0" fillId="0" borderId="0" xfId="0" applyBorder="1" applyAlignment="1">
      <alignment horizontal="left" wrapText="1"/>
    </xf>
  </cellXfs>
  <cellStyles count="31">
    <cellStyle name="Dezimal 2" xfId="11" xr:uid="{EE130335-4F8E-4A5C-A070-9965DFBECFF1}"/>
    <cellStyle name="Dezimal 2 2" xfId="14" xr:uid="{76BE6CB3-9E8D-444C-9DFF-14BD963B863A}"/>
    <cellStyle name="Dezimal 2 2 2" xfId="26" xr:uid="{149D8B5C-8BC7-4BE5-9904-703F77A40BD3}"/>
    <cellStyle name="Dezimal 2 3" xfId="23" xr:uid="{C7D07013-21CF-4BB1-85C7-B024ED22BF05}"/>
    <cellStyle name="Euro" xfId="20" xr:uid="{DCF39464-51E8-40ED-81C7-E6826C0ED731}"/>
    <cellStyle name="Euro 2" xfId="30" xr:uid="{CC07E240-F510-4341-93A8-444808FFCBDC}"/>
    <cellStyle name="Komma 2" xfId="10" xr:uid="{5869B059-14F4-4C2E-9157-A863631701CE}"/>
    <cellStyle name="Komma 2 2" xfId="15" xr:uid="{87D602CB-4CED-4468-9AC1-F170199F24D7}"/>
    <cellStyle name="Komma 2 2 2" xfId="27" xr:uid="{FFF3514B-2B81-48B5-AF22-35D4889B5DA7}"/>
    <cellStyle name="Komma 2 3" xfId="22" xr:uid="{6190DF92-6BE5-45A7-B1C3-96739A5E1C29}"/>
    <cellStyle name="Komma 3" xfId="18" xr:uid="{B902E890-2A11-45B7-8E93-198E076FB430}"/>
    <cellStyle name="Komma 3 2" xfId="29" xr:uid="{B814A115-9821-4CA9-B931-D50A96E96D0C}"/>
    <cellStyle name="Komma 4" xfId="13" xr:uid="{DCC2B1D1-5E35-4372-8C76-3A17E0F8F5C3}"/>
    <cellStyle name="Komma 4 2" xfId="25" xr:uid="{745E90E0-5354-4EB5-A31C-A3A4FEB81D35}"/>
    <cellStyle name="Komma 5" xfId="21" xr:uid="{67417428-1BCA-494C-915D-434646F70008}"/>
    <cellStyle name="Komma 6" xfId="7" xr:uid="{52E1EF2A-AFB1-4074-9FED-82AD35D5A758}"/>
    <cellStyle name="Prozent 2" xfId="9" xr:uid="{05B70E14-F1B4-4B64-980F-97B859ED1C53}"/>
    <cellStyle name="Prozent 3" xfId="8" xr:uid="{2C4A57E8-3B0D-41A9-AC7E-E6A34FF5E66B}"/>
    <cellStyle name="Standard" xfId="0" builtinId="0"/>
    <cellStyle name="Standard 2" xfId="2" xr:uid="{00000000-0005-0000-0000-000002000000}"/>
    <cellStyle name="Standard 2 2" xfId="5" xr:uid="{00000000-0005-0000-0000-000003000000}"/>
    <cellStyle name="Standard 2 2 2" xfId="19" xr:uid="{FAB1340F-A501-4267-A31D-490D106CE4CA}"/>
    <cellStyle name="Standard 2 3" xfId="3" xr:uid="{00000000-0005-0000-0000-000004000000}"/>
    <cellStyle name="Standard 3" xfId="12" xr:uid="{3859272A-AF59-463E-9C2A-7215FED4C198}"/>
    <cellStyle name="Standard 3 2" xfId="16" xr:uid="{B072C2B0-1C56-4E75-934E-6B555EB9C3F5}"/>
    <cellStyle name="Standard 3 2 2" xfId="28" xr:uid="{9D74063E-83DC-48C3-9026-1589652FAAC3}"/>
    <cellStyle name="Standard 3 3" xfId="24" xr:uid="{70762891-006A-4155-B774-E9C89A4B1DE9}"/>
    <cellStyle name="Standard 4" xfId="17" xr:uid="{08276E05-2F93-4B9D-8FC4-C5C5D36BEBAF}"/>
    <cellStyle name="Standard 5" xfId="1" xr:uid="{00000000-0005-0000-0000-000005000000}"/>
    <cellStyle name="Standard 6" xfId="6" xr:uid="{AFA99FBE-E4A2-4300-B532-793D34A15B3B}"/>
    <cellStyle name="Standard_Überarbeitete Abschnitte 11_10" xfId="4" xr:uid="{00000000-0005-0000-0000-000007000000}"/>
  </cellStyles>
  <dxfs count="24">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strike val="0"/>
        <color theme="0" tint="-4.9989318521683403E-2"/>
      </font>
      <fill>
        <patternFill>
          <bgColor theme="0" tint="-4.9989318521683403E-2"/>
        </patternFill>
      </fill>
      <border>
        <left/>
        <right/>
        <top/>
        <bottom/>
      </border>
    </dxf>
    <dxf>
      <font>
        <strike val="0"/>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dxf>
    <dxf>
      <font>
        <strike val="0"/>
        <color theme="0" tint="-4.9989318521683403E-2"/>
      </font>
      <fill>
        <patternFill>
          <bgColor theme="0" tint="-4.9989318521683403E-2"/>
        </patternFill>
      </fill>
      <border>
        <left/>
        <right/>
        <top/>
        <bottom/>
        <vertical/>
        <horizontal/>
      </border>
    </dxf>
    <dxf>
      <font>
        <strike val="0"/>
        <color theme="0" tint="-4.9989318521683403E-2"/>
      </font>
      <fill>
        <patternFill>
          <bgColor theme="0" tint="-4.9989318521683403E-2"/>
        </patternFill>
      </fill>
      <border>
        <left/>
        <right/>
        <top/>
        <bottom/>
      </border>
    </dxf>
  </dxfs>
  <tableStyles count="0" defaultTableStyle="TableStyleMedium2" defaultPivotStyle="PivotStyleLight16"/>
  <colors>
    <mruColors>
      <color rgb="FFFFCC66"/>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L$56" lockText="1" noThreeD="1"/>
</file>

<file path=xl/ctrlProps/ctrlProp2.xml><?xml version="1.0" encoding="utf-8"?>
<formControlPr xmlns="http://schemas.microsoft.com/office/spreadsheetml/2009/9/main" objectType="CheckBox" fmlaLink="$L$58" lockText="1" noThreeD="1"/>
</file>

<file path=xl/ctrlProps/ctrlProp3.xml><?xml version="1.0" encoding="utf-8"?>
<formControlPr xmlns="http://schemas.microsoft.com/office/spreadsheetml/2009/9/main" objectType="CheckBox" fmlaLink="$L$60" lockText="1" noThreeD="1"/>
</file>

<file path=xl/ctrlProps/ctrlProp4.xml><?xml version="1.0" encoding="utf-8"?>
<formControlPr xmlns="http://schemas.microsoft.com/office/spreadsheetml/2009/9/main" objectType="CheckBox" fmlaLink="$L$62" lockText="1" noThreeD="1"/>
</file>

<file path=xl/ctrlProps/ctrlProp5.xml><?xml version="1.0" encoding="utf-8"?>
<formControlPr xmlns="http://schemas.microsoft.com/office/spreadsheetml/2009/9/main" objectType="CheckBox" fmlaLink="$L$6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200025</xdr:rowOff>
    </xdr:from>
    <xdr:to>
      <xdr:col>3</xdr:col>
      <xdr:colOff>0</xdr:colOff>
      <xdr:row>6</xdr:row>
      <xdr:rowOff>104775</xdr:rowOff>
    </xdr:to>
    <xdr:cxnSp macro="">
      <xdr:nvCxnSpPr>
        <xdr:cNvPr id="4" name="Gerade Verbindung mit Pfeil 3">
          <a:extLst>
            <a:ext uri="{FF2B5EF4-FFF2-40B4-BE49-F238E27FC236}">
              <a16:creationId xmlns:a16="http://schemas.microsoft.com/office/drawing/2014/main" id="{00000000-0008-0000-0100-000004000000}"/>
            </a:ext>
          </a:extLst>
        </xdr:cNvPr>
        <xdr:cNvCxnSpPr/>
      </xdr:nvCxnSpPr>
      <xdr:spPr>
        <a:xfrm flipH="1">
          <a:off x="323850" y="809625"/>
          <a:ext cx="123825"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7</xdr:row>
      <xdr:rowOff>47625</xdr:rowOff>
    </xdr:from>
    <xdr:to>
      <xdr:col>4</xdr:col>
      <xdr:colOff>142875</xdr:colOff>
      <xdr:row>9</xdr:row>
      <xdr:rowOff>19050</xdr:rowOff>
    </xdr:to>
    <xdr:sp macro="" textlink="">
      <xdr:nvSpPr>
        <xdr:cNvPr id="7" name="Rechteck: abgerundete Ecken 6">
          <a:extLst>
            <a:ext uri="{FF2B5EF4-FFF2-40B4-BE49-F238E27FC236}">
              <a16:creationId xmlns:a16="http://schemas.microsoft.com/office/drawing/2014/main" id="{00000000-0008-0000-0100-000007000000}"/>
            </a:ext>
          </a:extLst>
        </xdr:cNvPr>
        <xdr:cNvSpPr/>
      </xdr:nvSpPr>
      <xdr:spPr>
        <a:xfrm>
          <a:off x="285750" y="1190625"/>
          <a:ext cx="485775" cy="2762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47625</xdr:colOff>
      <xdr:row>8</xdr:row>
      <xdr:rowOff>147640</xdr:rowOff>
    </xdr:from>
    <xdr:to>
      <xdr:col>3</xdr:col>
      <xdr:colOff>133350</xdr:colOff>
      <xdr:row>8</xdr:row>
      <xdr:rowOff>152400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314325" y="1366840"/>
          <a:ext cx="266700" cy="476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8</xdr:row>
      <xdr:rowOff>71440</xdr:rowOff>
    </xdr:from>
    <xdr:to>
      <xdr:col>3</xdr:col>
      <xdr:colOff>152400</xdr:colOff>
      <xdr:row>8</xdr:row>
      <xdr:rowOff>76200</xdr:rowOff>
    </xdr:to>
    <xdr:cxnSp macro="">
      <xdr:nvCxnSpPr>
        <xdr:cNvPr id="21" name="Gerade Verbindung mit Pfeil 20">
          <a:extLst>
            <a:ext uri="{FF2B5EF4-FFF2-40B4-BE49-F238E27FC236}">
              <a16:creationId xmlns:a16="http://schemas.microsoft.com/office/drawing/2014/main" id="{00000000-0008-0000-0100-000015000000}"/>
            </a:ext>
          </a:extLst>
        </xdr:cNvPr>
        <xdr:cNvCxnSpPr/>
      </xdr:nvCxnSpPr>
      <xdr:spPr>
        <a:xfrm>
          <a:off x="333375" y="1290640"/>
          <a:ext cx="266700" cy="4760"/>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8</xdr:row>
      <xdr:rowOff>85725</xdr:rowOff>
    </xdr:from>
    <xdr:to>
      <xdr:col>3</xdr:col>
      <xdr:colOff>142875</xdr:colOff>
      <xdr:row>8</xdr:row>
      <xdr:rowOff>219075</xdr:rowOff>
    </xdr:to>
    <xdr:cxnSp macro="">
      <xdr:nvCxnSpPr>
        <xdr:cNvPr id="20" name="Gerader Verbinder 19">
          <a:extLst>
            <a:ext uri="{FF2B5EF4-FFF2-40B4-BE49-F238E27FC236}">
              <a16:creationId xmlns:a16="http://schemas.microsoft.com/office/drawing/2014/main" id="{00000000-0008-0000-0100-000014000000}"/>
            </a:ext>
          </a:extLst>
        </xdr:cNvPr>
        <xdr:cNvCxnSpPr/>
      </xdr:nvCxnSpPr>
      <xdr:spPr>
        <a:xfrm>
          <a:off x="590550" y="1304925"/>
          <a:ext cx="0" cy="133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xdr:row>
      <xdr:rowOff>0</xdr:rowOff>
    </xdr:from>
    <xdr:to>
      <xdr:col>2</xdr:col>
      <xdr:colOff>57150</xdr:colOff>
      <xdr:row>8</xdr:row>
      <xdr:rowOff>133350</xdr:rowOff>
    </xdr:to>
    <xdr:cxnSp macro="">
      <xdr:nvCxnSpPr>
        <xdr:cNvPr id="26" name="Gerader Verbinder 25">
          <a:extLst>
            <a:ext uri="{FF2B5EF4-FFF2-40B4-BE49-F238E27FC236}">
              <a16:creationId xmlns:a16="http://schemas.microsoft.com/office/drawing/2014/main" id="{00000000-0008-0000-0100-00001A000000}"/>
            </a:ext>
          </a:extLst>
        </xdr:cNvPr>
        <xdr:cNvCxnSpPr/>
      </xdr:nvCxnSpPr>
      <xdr:spPr>
        <a:xfrm>
          <a:off x="323850" y="1219200"/>
          <a:ext cx="0" cy="133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29067</xdr:colOff>
      <xdr:row>0</xdr:row>
      <xdr:rowOff>45622</xdr:rowOff>
    </xdr:from>
    <xdr:to>
      <xdr:col>21</xdr:col>
      <xdr:colOff>25400</xdr:colOff>
      <xdr:row>2</xdr:row>
      <xdr:rowOff>139700</xdr:rowOff>
    </xdr:to>
    <xdr:pic>
      <xdr:nvPicPr>
        <xdr:cNvPr id="14" name="Grafik 13">
          <a:extLst>
            <a:ext uri="{FF2B5EF4-FFF2-40B4-BE49-F238E27FC236}">
              <a16:creationId xmlns:a16="http://schemas.microsoft.com/office/drawing/2014/main" id="{00000000-0008-0000-0200-00000E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00" t="27027" r="4038" b="25676"/>
        <a:stretch/>
      </xdr:blipFill>
      <xdr:spPr>
        <a:xfrm>
          <a:off x="29067" y="45622"/>
          <a:ext cx="3599958" cy="478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42</xdr:row>
      <xdr:rowOff>1</xdr:rowOff>
    </xdr:from>
    <xdr:to>
      <xdr:col>8</xdr:col>
      <xdr:colOff>1362074</xdr:colOff>
      <xdr:row>45</xdr:row>
      <xdr:rowOff>1</xdr:rowOff>
    </xdr:to>
    <xdr:sp macro="" textlink="" fLocksText="0">
      <xdr:nvSpPr>
        <xdr:cNvPr id="2" name="Textfeld 1" title="Erläuterungen">
          <a:extLst>
            <a:ext uri="{FF2B5EF4-FFF2-40B4-BE49-F238E27FC236}">
              <a16:creationId xmlns:a16="http://schemas.microsoft.com/office/drawing/2014/main" id="{00000000-0008-0000-0300-000002000000}"/>
            </a:ext>
          </a:extLst>
        </xdr:cNvPr>
        <xdr:cNvSpPr txBox="1"/>
      </xdr:nvSpPr>
      <xdr:spPr>
        <a:xfrm>
          <a:off x="3048000" y="7391401"/>
          <a:ext cx="4019549" cy="685800"/>
        </a:xfrm>
        <a:prstGeom prst="rect">
          <a:avLst/>
        </a:prstGeom>
        <a:solidFill>
          <a:srgbClr val="FFFFCC"/>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54000" rIns="108000" bIns="54000" rtlCol="0" anchor="t"/>
        <a:lstStyle/>
        <a:p>
          <a:endParaRPr lang="de-DE" sz="9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31750</xdr:colOff>
          <xdr:row>54</xdr:row>
          <xdr:rowOff>38100</xdr:rowOff>
        </xdr:from>
        <xdr:to>
          <xdr:col>3</xdr:col>
          <xdr:colOff>222250</xdr:colOff>
          <xdr:row>55</xdr:row>
          <xdr:rowOff>209550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56</xdr:row>
          <xdr:rowOff>38100</xdr:rowOff>
        </xdr:from>
        <xdr:to>
          <xdr:col>3</xdr:col>
          <xdr:colOff>222250</xdr:colOff>
          <xdr:row>57</xdr:row>
          <xdr:rowOff>209550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58</xdr:row>
          <xdr:rowOff>38100</xdr:rowOff>
        </xdr:from>
        <xdr:to>
          <xdr:col>3</xdr:col>
          <xdr:colOff>222250</xdr:colOff>
          <xdr:row>59</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60</xdr:row>
          <xdr:rowOff>38100</xdr:rowOff>
        </xdr:from>
        <xdr:to>
          <xdr:col>3</xdr:col>
          <xdr:colOff>222250</xdr:colOff>
          <xdr:row>61</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62</xdr:row>
          <xdr:rowOff>38100</xdr:rowOff>
        </xdr:from>
        <xdr:to>
          <xdr:col>3</xdr:col>
          <xdr:colOff>222250</xdr:colOff>
          <xdr:row>63</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14"/>
  <sheetViews>
    <sheetView showGridLines="0" workbookViewId="0"/>
  </sheetViews>
  <sheetFormatPr baseColWidth="10" defaultColWidth="12.59765625" defaultRowHeight="11.5" x14ac:dyDescent="0.25"/>
  <cols>
    <col min="1" max="1" width="11.8984375" style="3" customWidth="1"/>
    <col min="2" max="2" width="17.09765625" style="10" customWidth="1"/>
    <col min="3" max="3" width="86.59765625" style="3" customWidth="1"/>
    <col min="4" max="16384" width="12.59765625" style="3"/>
  </cols>
  <sheetData>
    <row r="1" spans="1:3" ht="30" customHeight="1" thickBot="1" x14ac:dyDescent="0.3">
      <c r="A1" s="1" t="s">
        <v>0</v>
      </c>
      <c r="B1" s="2"/>
      <c r="C1" s="2"/>
    </row>
    <row r="2" spans="1:3" ht="30" customHeight="1" thickTop="1" x14ac:dyDescent="0.4">
      <c r="A2" s="4" t="s">
        <v>176</v>
      </c>
      <c r="B2" s="5"/>
      <c r="C2" s="6"/>
    </row>
    <row r="3" spans="1:3" ht="30" customHeight="1" thickBot="1" x14ac:dyDescent="0.3">
      <c r="A3" s="7" t="s">
        <v>177</v>
      </c>
      <c r="B3" s="8"/>
      <c r="C3" s="9"/>
    </row>
    <row r="4" spans="1:3" ht="15" customHeight="1" thickTop="1" x14ac:dyDescent="0.25">
      <c r="A4" s="105"/>
    </row>
    <row r="5" spans="1:3" ht="15" customHeight="1" x14ac:dyDescent="0.25"/>
    <row r="6" spans="1:3" ht="18" customHeight="1" x14ac:dyDescent="0.25">
      <c r="A6" s="11" t="s">
        <v>178</v>
      </c>
      <c r="B6" s="12"/>
      <c r="C6" s="13"/>
    </row>
    <row r="7" spans="1:3" s="16" customFormat="1" ht="18" customHeight="1" x14ac:dyDescent="0.25">
      <c r="A7" s="14" t="s">
        <v>505</v>
      </c>
      <c r="B7" s="15" t="s">
        <v>506</v>
      </c>
      <c r="C7" s="14" t="s">
        <v>2</v>
      </c>
    </row>
    <row r="8" spans="1:3" s="16" customFormat="1" ht="24" customHeight="1" x14ac:dyDescent="0.25">
      <c r="A8" s="463" t="s">
        <v>536</v>
      </c>
      <c r="B8" s="459">
        <v>45527</v>
      </c>
      <c r="C8" s="19" t="s">
        <v>3</v>
      </c>
    </row>
    <row r="9" spans="1:3" ht="24" customHeight="1" x14ac:dyDescent="0.25">
      <c r="A9" s="17"/>
      <c r="B9" s="20"/>
      <c r="C9" s="19"/>
    </row>
    <row r="10" spans="1:3" ht="36" customHeight="1" x14ac:dyDescent="0.25">
      <c r="A10" s="17"/>
      <c r="B10" s="20"/>
      <c r="C10" s="19"/>
    </row>
    <row r="11" spans="1:3" ht="24" customHeight="1" x14ac:dyDescent="0.25">
      <c r="A11" s="17"/>
      <c r="B11" s="20"/>
      <c r="C11" s="19"/>
    </row>
    <row r="12" spans="1:3" ht="24" customHeight="1" x14ac:dyDescent="0.25">
      <c r="A12" s="17"/>
      <c r="B12" s="18"/>
      <c r="C12" s="19"/>
    </row>
    <row r="13" spans="1:3" ht="24" customHeight="1" x14ac:dyDescent="0.25">
      <c r="A13" s="17"/>
      <c r="B13" s="18"/>
      <c r="C13" s="19"/>
    </row>
    <row r="14" spans="1:3" ht="24" customHeight="1" x14ac:dyDescent="0.25">
      <c r="A14" s="17"/>
      <c r="B14" s="20"/>
      <c r="C14" s="19"/>
    </row>
  </sheetData>
  <sheetProtection algorithmName="SHA-512" hashValue="PxErSfEBIVRXQzBnUl6nxdi/svx53vOMveY1YWJFTc5PMb79dEbaltxEV2OqlghaxhbvulTSOkeAERancAjW+A==" saltValue="SZfHnpUnmNusbl3MeiKAUA==" spinCount="100000" sheet="1" selectLockedCells="1" autoFilter="0"/>
  <pageMargins left="0.59055118110236227" right="0.39370078740157483" top="0.19685039370078741" bottom="0.39370078740157483" header="0.19685039370078741" footer="0.19685039370078741"/>
  <pageSetup paperSize="9" fitToHeight="0" orientation="portrait" r:id="rId1"/>
  <headerFooter>
    <oddFooter xml:space="preserve">&amp;C&amp;A Seite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D034-FB66-4E12-9E67-7FBE0C2ACBD7}">
  <sheetPr>
    <tabColor rgb="FFFFFF00"/>
  </sheetPr>
  <dimension ref="A1:AO73"/>
  <sheetViews>
    <sheetView showGridLines="0" workbookViewId="0"/>
  </sheetViews>
  <sheetFormatPr baseColWidth="10" defaultColWidth="12.3984375" defaultRowHeight="14" x14ac:dyDescent="0.25"/>
  <cols>
    <col min="1" max="1" width="1.296875" style="385" customWidth="1"/>
    <col min="2" max="37" width="2.69921875" style="385" customWidth="1"/>
    <col min="38" max="38" width="1.69921875" style="385" customWidth="1"/>
    <col min="39" max="39" width="5.69921875" style="385" customWidth="1"/>
    <col min="40" max="40" width="12.69921875" style="385" hidden="1" customWidth="1"/>
    <col min="41" max="47" width="12.3984375" style="385" customWidth="1"/>
    <col min="48" max="16384" width="12.3984375" style="385"/>
  </cols>
  <sheetData>
    <row r="1" spans="1:41" s="378" customFormat="1" ht="18" customHeight="1" x14ac:dyDescent="0.25">
      <c r="A1" s="375"/>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7"/>
      <c r="AN1" s="379"/>
    </row>
    <row r="2" spans="1:41" s="380" customFormat="1" ht="6" customHeight="1" x14ac:dyDescent="0.25">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9"/>
      <c r="AO2" s="378"/>
    </row>
    <row r="3" spans="1:41" s="378" customFormat="1" ht="18" customHeight="1" x14ac:dyDescent="0.25">
      <c r="A3" s="420"/>
      <c r="B3" s="421"/>
      <c r="C3" s="421"/>
      <c r="D3" s="421"/>
      <c r="E3" s="421"/>
      <c r="F3" s="422" t="s">
        <v>462</v>
      </c>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3"/>
      <c r="AM3" s="377"/>
      <c r="AN3" s="379"/>
    </row>
    <row r="4" spans="1:41" s="380" customFormat="1" ht="6" customHeight="1" x14ac:dyDescent="0.25">
      <c r="A4" s="408"/>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409"/>
      <c r="AM4" s="375"/>
      <c r="AN4" s="379"/>
      <c r="AO4" s="378"/>
    </row>
    <row r="5" spans="1:41" s="378" customFormat="1" ht="18" customHeight="1" x14ac:dyDescent="0.25">
      <c r="A5" s="408"/>
      <c r="B5" s="405" t="s">
        <v>471</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7"/>
      <c r="AL5" s="409"/>
      <c r="AM5" s="377"/>
      <c r="AN5" s="379"/>
    </row>
    <row r="6" spans="1:41" s="380" customFormat="1" ht="6" customHeight="1" x14ac:dyDescent="0.25">
      <c r="A6" s="408"/>
      <c r="B6" s="417"/>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9"/>
      <c r="AL6" s="409"/>
      <c r="AM6" s="375"/>
      <c r="AN6" s="379"/>
      <c r="AO6" s="378"/>
    </row>
    <row r="7" spans="1:41" s="378" customFormat="1" ht="18" customHeight="1" x14ac:dyDescent="0.25">
      <c r="A7" s="408"/>
      <c r="B7" s="424"/>
      <c r="C7" s="274"/>
      <c r="D7" s="273"/>
      <c r="E7" s="273"/>
      <c r="F7" s="275"/>
      <c r="G7" s="375"/>
      <c r="H7" s="375" t="s">
        <v>476</v>
      </c>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409"/>
      <c r="AL7" s="409"/>
      <c r="AM7" s="377"/>
      <c r="AN7" s="379"/>
    </row>
    <row r="8" spans="1:41" s="380" customFormat="1" ht="6" customHeight="1" x14ac:dyDescent="0.25">
      <c r="A8" s="408"/>
      <c r="B8" s="408"/>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409"/>
      <c r="AL8" s="409"/>
      <c r="AM8" s="375"/>
      <c r="AN8" s="379"/>
      <c r="AO8" s="378"/>
    </row>
    <row r="9" spans="1:41" s="378" customFormat="1" ht="18" customHeight="1" x14ac:dyDescent="0.25">
      <c r="A9" s="408"/>
      <c r="B9" s="408"/>
      <c r="C9" s="375"/>
      <c r="D9" s="375"/>
      <c r="E9" s="375"/>
      <c r="F9" s="375"/>
      <c r="G9" s="375"/>
      <c r="H9" s="375" t="s">
        <v>491</v>
      </c>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409"/>
      <c r="AL9" s="409"/>
      <c r="AM9" s="377"/>
      <c r="AN9" s="379"/>
    </row>
    <row r="10" spans="1:41" s="380" customFormat="1" ht="6" customHeight="1" x14ac:dyDescent="0.25">
      <c r="A10" s="408"/>
      <c r="B10" s="408"/>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409"/>
      <c r="AL10" s="409"/>
      <c r="AM10" s="375"/>
      <c r="AN10" s="379"/>
      <c r="AO10" s="378"/>
    </row>
    <row r="11" spans="1:41" s="378" customFormat="1" ht="18" customHeight="1" x14ac:dyDescent="0.25">
      <c r="A11" s="408"/>
      <c r="B11" s="408"/>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409"/>
      <c r="AL11" s="409"/>
      <c r="AM11" s="377"/>
      <c r="AN11" s="379"/>
    </row>
    <row r="12" spans="1:41" s="380" customFormat="1" ht="6" customHeight="1" x14ac:dyDescent="0.25">
      <c r="A12" s="408"/>
      <c r="B12" s="408"/>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409"/>
      <c r="AL12" s="409"/>
      <c r="AM12" s="375"/>
      <c r="AN12" s="379"/>
      <c r="AO12" s="378"/>
    </row>
    <row r="13" spans="1:41" s="378" customFormat="1" ht="18" customHeight="1" x14ac:dyDescent="0.25">
      <c r="A13" s="408"/>
      <c r="B13" s="408"/>
      <c r="C13" s="376" t="s">
        <v>473</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409"/>
      <c r="AL13" s="409"/>
      <c r="AM13" s="377"/>
      <c r="AN13" s="379"/>
    </row>
    <row r="14" spans="1:41" s="380" customFormat="1" ht="6" customHeight="1" x14ac:dyDescent="0.25">
      <c r="A14" s="408"/>
      <c r="B14" s="408"/>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409"/>
      <c r="AL14" s="409"/>
      <c r="AM14" s="375"/>
      <c r="AN14" s="379"/>
      <c r="AO14" s="378"/>
    </row>
    <row r="15" spans="1:41" s="378" customFormat="1" ht="18" customHeight="1" x14ac:dyDescent="0.25">
      <c r="A15" s="408"/>
      <c r="B15" s="408"/>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409"/>
      <c r="AL15" s="409"/>
      <c r="AM15" s="377"/>
      <c r="AN15" s="379"/>
    </row>
    <row r="16" spans="1:41" s="380" customFormat="1" ht="6" customHeight="1" x14ac:dyDescent="0.25">
      <c r="A16" s="408"/>
      <c r="B16" s="411"/>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3"/>
      <c r="AL16" s="409"/>
      <c r="AM16" s="375"/>
      <c r="AN16" s="379"/>
      <c r="AO16" s="378"/>
    </row>
    <row r="17" spans="1:41" s="380" customFormat="1" ht="6" customHeight="1" x14ac:dyDescent="0.25">
      <c r="A17" s="408"/>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409"/>
      <c r="AM17" s="375"/>
      <c r="AN17" s="379"/>
      <c r="AO17" s="378"/>
    </row>
    <row r="18" spans="1:41" s="378" customFormat="1" ht="18" customHeight="1" x14ac:dyDescent="0.25">
      <c r="A18" s="408"/>
      <c r="B18" s="414" t="s">
        <v>528</v>
      </c>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6"/>
      <c r="AL18" s="409"/>
      <c r="AM18" s="377"/>
      <c r="AN18" s="379"/>
    </row>
    <row r="19" spans="1:41" s="380" customFormat="1" ht="6" customHeight="1" x14ac:dyDescent="0.25">
      <c r="A19" s="408"/>
      <c r="B19" s="417"/>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9"/>
      <c r="AL19" s="409"/>
      <c r="AM19" s="375"/>
      <c r="AN19" s="379"/>
      <c r="AO19" s="378"/>
    </row>
    <row r="20" spans="1:41" s="378" customFormat="1" ht="18" customHeight="1" x14ac:dyDescent="0.25">
      <c r="A20" s="408"/>
      <c r="B20" s="410"/>
      <c r="C20" s="404" t="s">
        <v>463</v>
      </c>
      <c r="D20" s="375" t="s">
        <v>500</v>
      </c>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409"/>
      <c r="AL20" s="409"/>
      <c r="AM20" s="377"/>
      <c r="AN20" s="379"/>
    </row>
    <row r="21" spans="1:41" s="380" customFormat="1" ht="6" customHeight="1" x14ac:dyDescent="0.25">
      <c r="A21" s="408"/>
      <c r="B21" s="408"/>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409"/>
      <c r="AL21" s="409"/>
      <c r="AM21" s="375"/>
      <c r="AN21" s="379"/>
      <c r="AO21" s="378"/>
    </row>
    <row r="22" spans="1:41" s="378" customFormat="1" ht="18" customHeight="1" x14ac:dyDescent="0.25">
      <c r="A22" s="408"/>
      <c r="B22" s="410"/>
      <c r="C22" s="404" t="s">
        <v>463</v>
      </c>
      <c r="D22" s="375" t="s">
        <v>477</v>
      </c>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409"/>
      <c r="AL22" s="409"/>
      <c r="AM22" s="377"/>
      <c r="AN22" s="379"/>
    </row>
    <row r="23" spans="1:41" s="380" customFormat="1" ht="6" customHeight="1" x14ac:dyDescent="0.25">
      <c r="A23" s="408"/>
      <c r="B23" s="408"/>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409"/>
      <c r="AL23" s="409"/>
      <c r="AM23" s="375"/>
      <c r="AN23" s="379"/>
      <c r="AO23" s="378"/>
    </row>
    <row r="24" spans="1:41" s="378" customFormat="1" ht="18" customHeight="1" x14ac:dyDescent="0.25">
      <c r="A24" s="408"/>
      <c r="B24" s="408"/>
      <c r="C24" s="375"/>
      <c r="D24" s="375" t="s">
        <v>472</v>
      </c>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409"/>
      <c r="AL24" s="409"/>
      <c r="AM24" s="377"/>
      <c r="AN24" s="379"/>
    </row>
    <row r="25" spans="1:41" s="380" customFormat="1" ht="6" customHeight="1" x14ac:dyDescent="0.25">
      <c r="A25" s="408"/>
      <c r="B25" s="411"/>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3"/>
      <c r="AL25" s="409"/>
      <c r="AM25" s="375"/>
      <c r="AN25" s="379"/>
      <c r="AO25" s="378"/>
    </row>
    <row r="26" spans="1:41" s="380" customFormat="1" ht="6" customHeight="1" x14ac:dyDescent="0.25">
      <c r="A26" s="408"/>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409"/>
      <c r="AM26" s="375"/>
      <c r="AN26" s="379"/>
      <c r="AO26" s="378"/>
    </row>
    <row r="27" spans="1:41" s="378" customFormat="1" ht="18" customHeight="1" x14ac:dyDescent="0.25">
      <c r="A27" s="408"/>
      <c r="B27" s="414" t="s">
        <v>529</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6"/>
      <c r="AL27" s="409"/>
      <c r="AM27" s="377"/>
      <c r="AN27" s="379"/>
    </row>
    <row r="28" spans="1:41" s="380" customFormat="1" ht="6" customHeight="1" x14ac:dyDescent="0.25">
      <c r="A28" s="408"/>
      <c r="B28" s="417"/>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9"/>
      <c r="AL28" s="409"/>
      <c r="AM28" s="375"/>
      <c r="AN28" s="379"/>
      <c r="AO28" s="378"/>
    </row>
    <row r="29" spans="1:41" s="378" customFormat="1" ht="18" customHeight="1" x14ac:dyDescent="0.25">
      <c r="A29" s="408"/>
      <c r="B29" s="408"/>
      <c r="C29" s="404" t="s">
        <v>463</v>
      </c>
      <c r="D29" s="375" t="s">
        <v>464</v>
      </c>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409"/>
      <c r="AL29" s="409"/>
      <c r="AM29" s="377"/>
      <c r="AN29" s="379"/>
    </row>
    <row r="30" spans="1:41" s="380" customFormat="1" ht="6" customHeight="1" x14ac:dyDescent="0.25">
      <c r="A30" s="408"/>
      <c r="B30" s="408"/>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409"/>
      <c r="AL30" s="409"/>
      <c r="AM30" s="375"/>
      <c r="AN30" s="379"/>
      <c r="AO30" s="378"/>
    </row>
    <row r="31" spans="1:41" s="378" customFormat="1" ht="18" customHeight="1" x14ac:dyDescent="0.25">
      <c r="A31" s="408"/>
      <c r="B31" s="408"/>
      <c r="C31" s="377"/>
      <c r="D31" s="375" t="s">
        <v>465</v>
      </c>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409"/>
      <c r="AL31" s="409"/>
      <c r="AM31" s="377"/>
      <c r="AN31" s="379"/>
    </row>
    <row r="32" spans="1:41" s="380" customFormat="1" ht="6" customHeight="1" x14ac:dyDescent="0.25">
      <c r="A32" s="408"/>
      <c r="B32" s="408"/>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409"/>
      <c r="AL32" s="409"/>
      <c r="AM32" s="375"/>
      <c r="AN32" s="379"/>
      <c r="AO32" s="378"/>
    </row>
    <row r="33" spans="1:41" s="378" customFormat="1" ht="18" customHeight="1" x14ac:dyDescent="0.25">
      <c r="A33" s="408"/>
      <c r="B33" s="408"/>
      <c r="C33" s="404" t="s">
        <v>463</v>
      </c>
      <c r="D33" s="375" t="s">
        <v>542</v>
      </c>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409"/>
      <c r="AL33" s="409"/>
      <c r="AM33" s="377"/>
      <c r="AN33" s="379"/>
    </row>
    <row r="34" spans="1:41" s="380" customFormat="1" ht="6" customHeight="1" x14ac:dyDescent="0.25">
      <c r="A34" s="408"/>
      <c r="B34" s="408"/>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409"/>
      <c r="AL34" s="409"/>
      <c r="AM34" s="375"/>
      <c r="AN34" s="379"/>
      <c r="AO34" s="378"/>
    </row>
    <row r="35" spans="1:41" s="378" customFormat="1" ht="18" customHeight="1" x14ac:dyDescent="0.25">
      <c r="A35" s="408"/>
      <c r="B35" s="408"/>
      <c r="C35" s="375"/>
      <c r="D35" s="375" t="s">
        <v>543</v>
      </c>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409"/>
      <c r="AL35" s="409"/>
      <c r="AM35" s="377"/>
      <c r="AN35" s="379"/>
    </row>
    <row r="36" spans="1:41" s="380" customFormat="1" ht="6" customHeight="1" x14ac:dyDescent="0.25">
      <c r="A36" s="408"/>
      <c r="B36" s="408"/>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409"/>
      <c r="AL36" s="409"/>
      <c r="AM36" s="375"/>
      <c r="AN36" s="379"/>
      <c r="AO36" s="378"/>
    </row>
    <row r="37" spans="1:41" s="378" customFormat="1" ht="18" customHeight="1" x14ac:dyDescent="0.25">
      <c r="A37" s="408"/>
      <c r="B37" s="408"/>
      <c r="C37" s="404" t="s">
        <v>463</v>
      </c>
      <c r="D37" s="375" t="s">
        <v>492</v>
      </c>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409"/>
      <c r="AL37" s="409"/>
      <c r="AM37" s="377"/>
      <c r="AN37" s="379"/>
    </row>
    <row r="38" spans="1:41" s="380" customFormat="1" ht="6" customHeight="1" x14ac:dyDescent="0.25">
      <c r="A38" s="408"/>
      <c r="B38" s="408"/>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409"/>
      <c r="AL38" s="409"/>
      <c r="AM38" s="375"/>
      <c r="AN38" s="379"/>
      <c r="AO38" s="378"/>
    </row>
    <row r="39" spans="1:41" s="378" customFormat="1" ht="18" customHeight="1" x14ac:dyDescent="0.25">
      <c r="A39" s="408"/>
      <c r="B39" s="408"/>
      <c r="C39" s="375"/>
      <c r="D39" s="375" t="s">
        <v>493</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409"/>
      <c r="AL39" s="409"/>
      <c r="AM39" s="377"/>
      <c r="AN39" s="379"/>
    </row>
    <row r="40" spans="1:41" s="380" customFormat="1" ht="6" customHeight="1" x14ac:dyDescent="0.25">
      <c r="A40" s="408"/>
      <c r="B40" s="411"/>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3"/>
      <c r="AL40" s="409"/>
      <c r="AM40" s="375"/>
      <c r="AN40" s="379"/>
      <c r="AO40" s="378"/>
    </row>
    <row r="41" spans="1:41" s="380" customFormat="1" ht="6" customHeight="1" x14ac:dyDescent="0.25">
      <c r="A41" s="408"/>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409"/>
      <c r="AM41" s="375"/>
      <c r="AN41" s="379"/>
      <c r="AO41" s="378"/>
    </row>
    <row r="42" spans="1:41" s="378" customFormat="1" ht="18" customHeight="1" x14ac:dyDescent="0.25">
      <c r="A42" s="408"/>
      <c r="B42" s="405" t="s">
        <v>530</v>
      </c>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c r="AL42" s="409"/>
      <c r="AM42" s="377"/>
      <c r="AN42" s="379"/>
    </row>
    <row r="43" spans="1:41" s="380" customFormat="1" ht="6" customHeight="1" x14ac:dyDescent="0.25">
      <c r="A43" s="408"/>
      <c r="B43" s="408"/>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409"/>
      <c r="AL43" s="409"/>
      <c r="AM43" s="375"/>
      <c r="AN43" s="379"/>
      <c r="AO43" s="378"/>
    </row>
    <row r="44" spans="1:41" s="378" customFormat="1" ht="18" customHeight="1" x14ac:dyDescent="0.25">
      <c r="A44" s="408"/>
      <c r="B44" s="408"/>
      <c r="C44" s="404" t="s">
        <v>463</v>
      </c>
      <c r="D44" s="375" t="s">
        <v>474</v>
      </c>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409"/>
      <c r="AL44" s="409"/>
      <c r="AM44" s="377"/>
      <c r="AN44" s="379"/>
    </row>
    <row r="45" spans="1:41" s="380" customFormat="1" ht="6" customHeight="1" x14ac:dyDescent="0.25">
      <c r="A45" s="408"/>
      <c r="B45" s="408"/>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409"/>
      <c r="AL45" s="409"/>
      <c r="AM45" s="375"/>
      <c r="AN45" s="379"/>
      <c r="AO45" s="378"/>
    </row>
    <row r="46" spans="1:41" s="378" customFormat="1" ht="18" customHeight="1" x14ac:dyDescent="0.25">
      <c r="A46" s="408"/>
      <c r="B46" s="408"/>
      <c r="C46" s="375"/>
      <c r="D46" s="375"/>
      <c r="E46" s="375" t="s">
        <v>466</v>
      </c>
      <c r="F46" s="375" t="s">
        <v>467</v>
      </c>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409"/>
      <c r="AL46" s="409"/>
      <c r="AM46" s="377"/>
      <c r="AN46" s="379"/>
    </row>
    <row r="47" spans="1:41" s="380" customFormat="1" ht="6" customHeight="1" x14ac:dyDescent="0.25">
      <c r="A47" s="408"/>
      <c r="B47" s="408"/>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409"/>
      <c r="AL47" s="409"/>
      <c r="AM47" s="375"/>
      <c r="AN47" s="379"/>
      <c r="AO47" s="378"/>
    </row>
    <row r="48" spans="1:41" s="378" customFormat="1" ht="18" customHeight="1" x14ac:dyDescent="0.25">
      <c r="A48" s="408"/>
      <c r="B48" s="408"/>
      <c r="C48" s="375"/>
      <c r="D48" s="375"/>
      <c r="E48" s="375" t="s">
        <v>468</v>
      </c>
      <c r="F48" s="375" t="s">
        <v>469</v>
      </c>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409"/>
      <c r="AL48" s="409"/>
      <c r="AM48" s="377"/>
      <c r="AN48" s="379"/>
    </row>
    <row r="49" spans="1:41" s="380" customFormat="1" ht="6" customHeight="1" x14ac:dyDescent="0.25">
      <c r="A49" s="408"/>
      <c r="B49" s="408"/>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409"/>
      <c r="AL49" s="409"/>
      <c r="AM49" s="375"/>
      <c r="AN49" s="379"/>
      <c r="AO49" s="378"/>
    </row>
    <row r="50" spans="1:41" s="378" customFormat="1" ht="18" customHeight="1" x14ac:dyDescent="0.25">
      <c r="A50" s="408"/>
      <c r="B50" s="408"/>
      <c r="C50" s="375"/>
      <c r="D50" s="375"/>
      <c r="E50" s="375" t="s">
        <v>470</v>
      </c>
      <c r="F50" s="375" t="s">
        <v>475</v>
      </c>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409"/>
      <c r="AL50" s="409"/>
      <c r="AM50" s="377"/>
      <c r="AN50" s="379"/>
    </row>
    <row r="51" spans="1:41" s="380" customFormat="1" ht="6" customHeight="1" x14ac:dyDescent="0.25">
      <c r="A51" s="408"/>
      <c r="B51" s="408"/>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409"/>
      <c r="AL51" s="409"/>
      <c r="AM51" s="375"/>
      <c r="AN51" s="379"/>
      <c r="AO51" s="378"/>
    </row>
    <row r="52" spans="1:41" s="378" customFormat="1" ht="18" customHeight="1" x14ac:dyDescent="0.25">
      <c r="A52" s="408"/>
      <c r="B52" s="408"/>
      <c r="C52" s="375" t="s">
        <v>463</v>
      </c>
      <c r="D52" s="375" t="s">
        <v>495</v>
      </c>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409"/>
      <c r="AL52" s="409"/>
      <c r="AM52" s="377"/>
      <c r="AN52" s="379"/>
    </row>
    <row r="53" spans="1:41" s="380" customFormat="1" ht="6" customHeight="1" x14ac:dyDescent="0.25">
      <c r="A53" s="408"/>
      <c r="B53" s="408"/>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409"/>
      <c r="AL53" s="409"/>
      <c r="AM53" s="375"/>
      <c r="AN53" s="379"/>
      <c r="AO53" s="378"/>
    </row>
    <row r="54" spans="1:41" s="378" customFormat="1" ht="18" customHeight="1" x14ac:dyDescent="0.25">
      <c r="A54" s="408"/>
      <c r="B54" s="408"/>
      <c r="C54" s="375"/>
      <c r="D54" s="375"/>
      <c r="E54" s="375"/>
      <c r="F54" s="375"/>
      <c r="G54" s="375" t="s">
        <v>494</v>
      </c>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409"/>
      <c r="AL54" s="409"/>
      <c r="AM54" s="377"/>
      <c r="AN54" s="379"/>
    </row>
    <row r="55" spans="1:41" s="380" customFormat="1" ht="6" customHeight="1" x14ac:dyDescent="0.25">
      <c r="A55" s="408"/>
      <c r="B55" s="411"/>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3"/>
      <c r="AL55" s="409"/>
      <c r="AM55" s="375"/>
      <c r="AN55" s="379"/>
      <c r="AO55" s="378"/>
    </row>
    <row r="56" spans="1:41" s="380" customFormat="1" ht="6" customHeight="1" x14ac:dyDescent="0.25">
      <c r="A56" s="408"/>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09"/>
      <c r="AM56" s="375"/>
      <c r="AN56" s="379"/>
      <c r="AO56" s="378"/>
    </row>
    <row r="57" spans="1:41" s="378" customFormat="1" ht="18" customHeight="1" x14ac:dyDescent="0.25">
      <c r="A57" s="408"/>
      <c r="B57" s="414" t="s">
        <v>531</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6"/>
      <c r="AL57" s="409"/>
      <c r="AM57" s="377"/>
      <c r="AN57" s="379"/>
    </row>
    <row r="58" spans="1:41" s="380" customFormat="1" ht="6" customHeight="1" x14ac:dyDescent="0.25">
      <c r="A58" s="408"/>
      <c r="B58" s="417"/>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9"/>
      <c r="AL58" s="409"/>
      <c r="AM58" s="375"/>
      <c r="AN58" s="379"/>
      <c r="AO58" s="378"/>
    </row>
    <row r="59" spans="1:41" s="378" customFormat="1" ht="18" customHeight="1" x14ac:dyDescent="0.25">
      <c r="A59" s="408"/>
      <c r="B59" s="408"/>
      <c r="C59" s="404" t="s">
        <v>463</v>
      </c>
      <c r="D59" s="375" t="s">
        <v>518</v>
      </c>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409"/>
      <c r="AL59" s="409"/>
      <c r="AM59" s="377"/>
      <c r="AN59" s="379"/>
    </row>
    <row r="60" spans="1:41" s="380" customFormat="1" ht="6" customHeight="1" x14ac:dyDescent="0.25">
      <c r="A60" s="408"/>
      <c r="B60" s="408"/>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409"/>
      <c r="AL60" s="409"/>
      <c r="AM60" s="375"/>
      <c r="AN60" s="379"/>
      <c r="AO60" s="378"/>
    </row>
    <row r="61" spans="1:41" s="378" customFormat="1" ht="18" customHeight="1" x14ac:dyDescent="0.25">
      <c r="A61" s="408"/>
      <c r="B61" s="408"/>
      <c r="C61" s="404" t="s">
        <v>463</v>
      </c>
      <c r="D61" s="375" t="s">
        <v>519</v>
      </c>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409"/>
      <c r="AL61" s="409"/>
      <c r="AM61" s="377"/>
      <c r="AN61" s="379"/>
    </row>
    <row r="62" spans="1:41" s="380" customFormat="1" ht="6" customHeight="1" x14ac:dyDescent="0.25">
      <c r="A62" s="408"/>
      <c r="B62" s="408"/>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409"/>
      <c r="AL62" s="409"/>
      <c r="AM62" s="375"/>
      <c r="AN62" s="379"/>
      <c r="AO62" s="378"/>
    </row>
    <row r="63" spans="1:41" s="378" customFormat="1" ht="18" customHeight="1" x14ac:dyDescent="0.25">
      <c r="A63" s="408"/>
      <c r="B63" s="408"/>
      <c r="C63" s="404" t="s">
        <v>463</v>
      </c>
      <c r="D63" s="375" t="s">
        <v>517</v>
      </c>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409"/>
      <c r="AL63" s="409"/>
      <c r="AM63" s="377"/>
      <c r="AN63" s="379"/>
    </row>
    <row r="64" spans="1:41" s="380" customFormat="1" ht="6" customHeight="1" x14ac:dyDescent="0.25">
      <c r="A64" s="408"/>
      <c r="B64" s="408"/>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409"/>
      <c r="AL64" s="409"/>
      <c r="AM64" s="375"/>
      <c r="AN64" s="379"/>
      <c r="AO64" s="378"/>
    </row>
    <row r="65" spans="1:41" s="378" customFormat="1" ht="18" customHeight="1" x14ac:dyDescent="0.25">
      <c r="A65" s="408"/>
      <c r="B65" s="408"/>
      <c r="C65" s="375"/>
      <c r="D65" s="375" t="s">
        <v>532</v>
      </c>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409"/>
      <c r="AL65" s="409"/>
      <c r="AM65" s="377"/>
      <c r="AN65" s="379"/>
    </row>
    <row r="66" spans="1:41" s="380" customFormat="1" ht="6" customHeight="1" x14ac:dyDescent="0.25">
      <c r="A66" s="408"/>
      <c r="B66" s="411"/>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3"/>
      <c r="AL66" s="409"/>
      <c r="AM66" s="375"/>
      <c r="AN66" s="379"/>
      <c r="AO66" s="378"/>
    </row>
    <row r="67" spans="1:41" s="380" customFormat="1" ht="6" customHeight="1" x14ac:dyDescent="0.25">
      <c r="A67" s="411"/>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3"/>
      <c r="AM67" s="375"/>
      <c r="AN67" s="379"/>
      <c r="AO67" s="378"/>
    </row>
    <row r="68" spans="1:41" s="375" customFormat="1" ht="4" customHeight="1" x14ac:dyDescent="0.25">
      <c r="AN68" s="381"/>
      <c r="AO68" s="378"/>
    </row>
    <row r="69" spans="1:41" s="378" customFormat="1" ht="18" customHeight="1" x14ac:dyDescent="0.25">
      <c r="A69" s="375"/>
      <c r="B69" s="375"/>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7"/>
      <c r="AN69" s="379"/>
    </row>
    <row r="70" spans="1:41" s="380" customFormat="1" ht="6" customHeight="1" x14ac:dyDescent="0.25">
      <c r="A70" s="375"/>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9"/>
      <c r="AO70" s="378"/>
    </row>
    <row r="71" spans="1:41" s="383" customFormat="1" ht="12" customHeight="1" x14ac:dyDescent="0.25">
      <c r="A71" s="382"/>
      <c r="B71" s="21" t="str">
        <f>'Blatt 1 Allgemeine Angaben'!$A$66</f>
        <v>Antrag auf Teilnahme Mehrgefahrenversicherung</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N71" s="384"/>
    </row>
    <row r="72" spans="1:41" s="383" customFormat="1" ht="12" customHeight="1" x14ac:dyDescent="0.25">
      <c r="A72" s="382"/>
      <c r="B72" s="63" t="str">
        <f>'Blatt 1 Allgemeine Angaben'!$A$67</f>
        <v>Anlage 1.0 zur BDA; Stand: 23.08.24</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N72" s="384"/>
    </row>
    <row r="73" spans="1:41" s="378" customFormat="1" ht="8.15" customHeight="1" x14ac:dyDescent="0.25">
      <c r="A73" s="375"/>
      <c r="B73" s="375"/>
      <c r="C73" s="375"/>
      <c r="D73" s="375"/>
      <c r="E73" s="375"/>
      <c r="F73" s="375"/>
      <c r="G73" s="375"/>
      <c r="H73" s="375"/>
      <c r="I73" s="375"/>
      <c r="AN73" s="379"/>
    </row>
  </sheetData>
  <sheetProtection algorithmName="SHA-512" hashValue="q9/ibBibVLEjnISJQnixDnEnKge3UP8S4FglivMwLkxBhj0dbOjaZr+FZbNJG9/cp878H1hFhTGTtU31qSywOg==" saltValue="J3cfJvDY1dNLUboePCHXPQ==" spinCount="100000" sheet="1" selectLockedCells="1" autoFilter="0"/>
  <dataValidations count="2">
    <dataValidation type="whole" showInputMessage="1" showErrorMessage="1" prompt="eine Ziffer" sqref="AG4" xr:uid="{0A034693-B5FA-4BFC-8379-5D6043A60761}">
      <formula1>0</formula1>
      <formula2>9</formula2>
    </dataValidation>
    <dataValidation type="whole" allowBlank="1" showInputMessage="1" showErrorMessage="1" prompt="eine Ziffer" sqref="AH4:AL4 AC4:AF4" xr:uid="{051A34D0-D190-4700-A7D9-0C1D2CFA93B3}">
      <formula1>0</formula1>
      <formula2>9</formula2>
    </dataValidation>
  </dataValidations>
  <pageMargins left="0.59055118110236227" right="0.39370078740157483" top="0.19685039370078741" bottom="0.39370078740157483" header="0.19685039370078741" footer="0.19685039370078741"/>
  <pageSetup paperSize="9" orientation="portrait" r:id="rId1"/>
  <headerFooter>
    <oddFooter xml:space="preserve">&amp;C&amp;A Seite &amp;P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B0F0"/>
  </sheetPr>
  <dimension ref="A1:AP67"/>
  <sheetViews>
    <sheetView showGridLines="0" tabSelected="1" workbookViewId="0">
      <selection activeCell="AD4" sqref="AD4"/>
    </sheetView>
  </sheetViews>
  <sheetFormatPr baseColWidth="10" defaultColWidth="12.3984375" defaultRowHeight="11.5" x14ac:dyDescent="0.25"/>
  <cols>
    <col min="1" max="38" width="2.69921875" style="35" customWidth="1"/>
    <col min="39" max="39" width="5.69921875" style="35" hidden="1" customWidth="1"/>
    <col min="40" max="40" width="12.69921875" style="35" hidden="1" customWidth="1"/>
    <col min="41" max="42" width="12.3984375" style="35" hidden="1" customWidth="1"/>
    <col min="43" max="47" width="12.3984375" style="35" customWidth="1"/>
    <col min="48" max="16384" width="12.3984375" style="35"/>
  </cols>
  <sheetData>
    <row r="1" spans="1:41" s="23" customFormat="1" ht="15" customHeight="1" x14ac:dyDescent="0.25">
      <c r="AN1" s="66"/>
    </row>
    <row r="2" spans="1:41" s="23" customFormat="1" ht="15" customHeight="1" x14ac:dyDescent="0.25">
      <c r="X2" s="233"/>
      <c r="Y2" s="234"/>
      <c r="Z2" s="234"/>
      <c r="AA2" s="235"/>
      <c r="AB2" s="236" t="s">
        <v>187</v>
      </c>
      <c r="AC2" s="235"/>
      <c r="AD2" s="235"/>
      <c r="AE2" s="235"/>
      <c r="AF2" s="235"/>
      <c r="AG2" s="235"/>
      <c r="AH2" s="235"/>
      <c r="AI2" s="235"/>
      <c r="AJ2" s="235"/>
      <c r="AK2" s="235"/>
      <c r="AL2" s="237"/>
      <c r="AN2" s="66"/>
    </row>
    <row r="3" spans="1:41" s="23" customFormat="1" ht="15" customHeight="1" x14ac:dyDescent="0.2">
      <c r="X3" s="238" t="s">
        <v>182</v>
      </c>
      <c r="Y3" s="234"/>
      <c r="Z3" s="239"/>
      <c r="AA3" s="240" t="s">
        <v>183</v>
      </c>
      <c r="AB3" s="241"/>
      <c r="AC3" s="480" t="s">
        <v>184</v>
      </c>
      <c r="AD3" s="481"/>
      <c r="AE3" s="482"/>
      <c r="AF3" s="480" t="s">
        <v>185</v>
      </c>
      <c r="AG3" s="481"/>
      <c r="AH3" s="482"/>
      <c r="AI3" s="480" t="s">
        <v>186</v>
      </c>
      <c r="AJ3" s="481"/>
      <c r="AK3" s="481"/>
      <c r="AL3" s="482"/>
      <c r="AN3" s="66"/>
    </row>
    <row r="4" spans="1:41" s="24" customFormat="1" ht="15" customHeight="1" x14ac:dyDescent="0.25">
      <c r="X4" s="232">
        <v>2</v>
      </c>
      <c r="Y4" s="232">
        <v>7</v>
      </c>
      <c r="Z4" s="232">
        <v>6</v>
      </c>
      <c r="AA4" s="230">
        <v>0</v>
      </c>
      <c r="AB4" s="230">
        <v>3</v>
      </c>
      <c r="AC4" s="231"/>
      <c r="AD4" s="245"/>
      <c r="AE4" s="246"/>
      <c r="AF4" s="231"/>
      <c r="AG4" s="245"/>
      <c r="AH4" s="246"/>
      <c r="AI4" s="231"/>
      <c r="AJ4" s="245"/>
      <c r="AK4" s="245"/>
      <c r="AL4" s="246"/>
      <c r="AN4" s="67">
        <f>_xlfn.NUMBERVALUE(CONCATENATE(AC4,AD4,AE4))</f>
        <v>0</v>
      </c>
    </row>
    <row r="5" spans="1:41" s="24" customFormat="1" ht="15" customHeight="1" x14ac:dyDescent="0.25">
      <c r="A5" s="102" t="s">
        <v>179</v>
      </c>
      <c r="AN5" s="67" t="str">
        <f>CONCATENATE(AC4,AD4,AE4," ",AF4,AG4,AH4," ",AI4,AJ4,AK4,AL4)</f>
        <v xml:space="preserve">  </v>
      </c>
    </row>
    <row r="6" spans="1:41" s="24" customFormat="1" ht="15" customHeight="1" x14ac:dyDescent="0.25">
      <c r="A6" s="123" t="s">
        <v>454</v>
      </c>
      <c r="AN6" s="67"/>
    </row>
    <row r="7" spans="1:41" s="24" customFormat="1" ht="15" customHeight="1" x14ac:dyDescent="0.25">
      <c r="A7" s="123" t="s">
        <v>180</v>
      </c>
      <c r="C7" s="386"/>
      <c r="D7" s="386"/>
      <c r="E7" s="386"/>
      <c r="F7" s="386"/>
      <c r="G7" s="386"/>
      <c r="H7" s="386"/>
      <c r="I7" s="386"/>
      <c r="AN7" s="67"/>
    </row>
    <row r="8" spans="1:41" s="24" customFormat="1" ht="15" customHeight="1" x14ac:dyDescent="0.25">
      <c r="A8" s="123" t="s">
        <v>181</v>
      </c>
      <c r="C8" s="386"/>
      <c r="D8" s="386"/>
      <c r="E8" s="386"/>
      <c r="F8" s="386"/>
      <c r="G8" s="386"/>
      <c r="H8" s="386"/>
      <c r="I8" s="386"/>
      <c r="AN8" s="67"/>
    </row>
    <row r="9" spans="1:41" s="24" customFormat="1" ht="15" customHeight="1" x14ac:dyDescent="0.25">
      <c r="A9" s="25" t="s">
        <v>446</v>
      </c>
      <c r="B9" s="25"/>
      <c r="C9" s="387"/>
      <c r="D9" s="386"/>
      <c r="E9" s="386"/>
      <c r="F9" s="386"/>
      <c r="G9" s="386"/>
      <c r="H9" s="386"/>
      <c r="I9" s="386"/>
      <c r="AN9" s="67"/>
    </row>
    <row r="10" spans="1:41" s="28" customFormat="1" ht="15" customHeight="1" x14ac:dyDescent="0.25">
      <c r="A10" s="64"/>
      <c r="B10" s="26"/>
      <c r="C10" s="388"/>
      <c r="D10" s="389"/>
      <c r="E10" s="389"/>
      <c r="F10" s="389"/>
      <c r="G10" s="389"/>
      <c r="H10" s="389"/>
      <c r="I10" s="389"/>
      <c r="K10" s="24"/>
      <c r="L10" s="24"/>
      <c r="M10" s="24"/>
      <c r="N10" s="24"/>
      <c r="O10" s="24"/>
      <c r="P10" s="24"/>
      <c r="Q10" s="24"/>
      <c r="R10" s="24"/>
      <c r="S10" s="24"/>
      <c r="T10" s="24"/>
      <c r="U10" s="24"/>
      <c r="V10" s="24"/>
      <c r="W10" s="24"/>
      <c r="X10" s="27" t="s">
        <v>4</v>
      </c>
      <c r="Y10" s="242"/>
      <c r="Z10" s="242"/>
      <c r="AA10" s="242"/>
      <c r="AB10" s="242"/>
      <c r="AC10" s="242"/>
      <c r="AD10" s="37"/>
      <c r="AE10" s="37"/>
      <c r="AF10" s="37"/>
      <c r="AG10" s="37"/>
      <c r="AH10" s="37"/>
      <c r="AI10" s="37"/>
      <c r="AJ10" s="37"/>
      <c r="AK10" s="37"/>
      <c r="AL10" s="38"/>
      <c r="AM10" s="24"/>
      <c r="AN10" s="68"/>
    </row>
    <row r="11" spans="1:41" s="28" customFormat="1" ht="15" customHeight="1" x14ac:dyDescent="0.25">
      <c r="A11" s="64" t="s">
        <v>189</v>
      </c>
      <c r="B11" s="26"/>
      <c r="C11" s="388"/>
      <c r="D11" s="389"/>
      <c r="E11" s="389"/>
      <c r="F11" s="389"/>
      <c r="G11" s="389"/>
      <c r="H11" s="389"/>
      <c r="I11" s="389"/>
      <c r="K11" s="24"/>
      <c r="L11" s="24"/>
      <c r="M11" s="24"/>
      <c r="N11" s="24"/>
      <c r="O11" s="24"/>
      <c r="P11" s="24"/>
      <c r="Q11" s="24"/>
      <c r="R11" s="24"/>
      <c r="S11" s="24"/>
      <c r="T11" s="24"/>
      <c r="U11" s="24"/>
      <c r="V11" s="24"/>
      <c r="W11" s="24"/>
      <c r="X11" s="29"/>
      <c r="Y11" s="30"/>
      <c r="Z11" s="30"/>
      <c r="AA11" s="30"/>
      <c r="AB11" s="30"/>
      <c r="AC11" s="30"/>
      <c r="AD11" s="25"/>
      <c r="AE11" s="25"/>
      <c r="AF11" s="25"/>
      <c r="AG11" s="25"/>
      <c r="AH11" s="25"/>
      <c r="AI11" s="25"/>
      <c r="AJ11" s="25"/>
      <c r="AK11" s="25"/>
      <c r="AL11" s="79"/>
      <c r="AM11" s="24"/>
      <c r="AN11" s="68"/>
      <c r="AO11" s="28" t="s">
        <v>188</v>
      </c>
    </row>
    <row r="12" spans="1:41" s="28" customFormat="1" ht="15" customHeight="1" x14ac:dyDescent="0.25">
      <c r="A12" s="64" t="str">
        <f>IFERROR(VLOOKUP($AN$4,Bew.Stellen,3,FALSE),Kataloge!$K$2)</f>
        <v xml:space="preserve">Zentrale Bewilligungsstelle </v>
      </c>
      <c r="B12" s="26"/>
      <c r="C12" s="388"/>
      <c r="D12" s="389"/>
      <c r="E12" s="389"/>
      <c r="F12" s="389"/>
      <c r="G12" s="389"/>
      <c r="H12" s="389"/>
      <c r="I12" s="389"/>
      <c r="K12" s="24"/>
      <c r="L12" s="24"/>
      <c r="M12" s="24"/>
      <c r="N12" s="24"/>
      <c r="O12" s="24"/>
      <c r="P12" s="24"/>
      <c r="Q12" s="24"/>
      <c r="R12" s="24"/>
      <c r="S12" s="24"/>
      <c r="T12" s="24"/>
      <c r="U12" s="24"/>
      <c r="V12" s="24"/>
      <c r="W12" s="24"/>
      <c r="X12" s="29"/>
      <c r="Y12" s="30"/>
      <c r="Z12" s="30"/>
      <c r="AA12" s="30"/>
      <c r="AB12" s="30"/>
      <c r="AC12" s="30"/>
      <c r="AD12" s="25"/>
      <c r="AE12" s="25"/>
      <c r="AF12" s="25"/>
      <c r="AG12" s="25"/>
      <c r="AH12" s="25"/>
      <c r="AI12" s="25"/>
      <c r="AJ12" s="25"/>
      <c r="AK12" s="25"/>
      <c r="AL12" s="79"/>
      <c r="AM12" s="24"/>
      <c r="AN12" s="68"/>
    </row>
    <row r="13" spans="1:41" s="28" customFormat="1" ht="15" customHeight="1" x14ac:dyDescent="0.25">
      <c r="A13" s="64" t="str">
        <f>IFERROR(VLOOKUP($AN$4,Bew.Stellen,4,FALSE),Kataloge!$L$2)</f>
        <v>Wunstorfer Landstr. 9</v>
      </c>
      <c r="B13" s="26"/>
      <c r="C13" s="388"/>
      <c r="D13" s="389"/>
      <c r="E13" s="389"/>
      <c r="F13" s="389"/>
      <c r="G13" s="389"/>
      <c r="H13" s="389"/>
      <c r="I13" s="389"/>
      <c r="K13" s="24"/>
      <c r="L13" s="24"/>
      <c r="M13" s="24"/>
      <c r="N13" s="24"/>
      <c r="O13" s="24"/>
      <c r="P13" s="24"/>
      <c r="Q13" s="24"/>
      <c r="R13" s="24"/>
      <c r="S13" s="24"/>
      <c r="T13" s="24"/>
      <c r="U13" s="24"/>
      <c r="V13" s="24"/>
      <c r="W13" s="24"/>
      <c r="X13" s="243"/>
      <c r="Y13" s="244"/>
      <c r="Z13" s="244"/>
      <c r="AA13" s="244"/>
      <c r="AB13" s="244"/>
      <c r="AC13" s="244"/>
      <c r="AD13" s="52"/>
      <c r="AE13" s="52"/>
      <c r="AF13" s="52"/>
      <c r="AG13" s="52"/>
      <c r="AH13" s="52"/>
      <c r="AI13" s="52"/>
      <c r="AJ13" s="52"/>
      <c r="AK13" s="52"/>
      <c r="AL13" s="53"/>
      <c r="AM13" s="24"/>
      <c r="AN13" s="68"/>
    </row>
    <row r="14" spans="1:41" s="31" customFormat="1" ht="18" customHeight="1" x14ac:dyDescent="0.25">
      <c r="A14" s="64" t="str">
        <f>IFERROR(VLOOKUP($AN$4,Bew.Stellen,5,FALSE),Kataloge!$M$2)</f>
        <v>30453 Hannover</v>
      </c>
      <c r="C14" s="388"/>
      <c r="D14" s="390"/>
      <c r="E14" s="390"/>
      <c r="F14" s="390"/>
      <c r="G14" s="390"/>
      <c r="H14" s="390"/>
      <c r="I14" s="390"/>
      <c r="K14" s="24"/>
      <c r="L14" s="24"/>
      <c r="M14" s="24"/>
      <c r="N14" s="24"/>
      <c r="O14" s="24"/>
      <c r="P14" s="24"/>
      <c r="Q14" s="24"/>
      <c r="R14" s="24"/>
      <c r="S14" s="24"/>
      <c r="T14" s="24"/>
      <c r="U14" s="24"/>
      <c r="V14" s="24"/>
      <c r="W14" s="24"/>
      <c r="X14" s="398" t="s">
        <v>1</v>
      </c>
      <c r="Y14" s="399"/>
      <c r="Z14" s="400"/>
      <c r="AA14" s="400"/>
      <c r="AB14" s="400"/>
      <c r="AC14" s="401"/>
      <c r="AD14" s="483">
        <f ca="1">TODAY()</f>
        <v>45532</v>
      </c>
      <c r="AE14" s="484"/>
      <c r="AF14" s="484"/>
      <c r="AG14" s="484"/>
      <c r="AH14" s="484"/>
      <c r="AI14" s="484"/>
      <c r="AJ14" s="484"/>
      <c r="AK14" s="484"/>
      <c r="AL14" s="485"/>
      <c r="AM14" s="24"/>
      <c r="AN14" s="103"/>
    </row>
    <row r="15" spans="1:41" s="31" customFormat="1" ht="18" customHeight="1" x14ac:dyDescent="0.25">
      <c r="A15" s="64"/>
      <c r="C15" s="388"/>
      <c r="D15" s="390"/>
      <c r="E15" s="390"/>
      <c r="F15" s="390"/>
      <c r="G15" s="390"/>
      <c r="H15" s="390"/>
      <c r="I15" s="390"/>
      <c r="K15" s="24"/>
      <c r="L15" s="24"/>
      <c r="M15" s="24"/>
      <c r="N15" s="24"/>
      <c r="O15" s="24"/>
      <c r="P15" s="24"/>
      <c r="Q15" s="24"/>
      <c r="R15" s="24"/>
      <c r="S15" s="24"/>
      <c r="T15" s="24"/>
      <c r="U15" s="24"/>
      <c r="V15" s="24"/>
      <c r="W15" s="24"/>
      <c r="X15" s="24"/>
      <c r="Z15" s="24"/>
      <c r="AA15" s="24"/>
      <c r="AB15" s="24"/>
      <c r="AC15" s="24"/>
      <c r="AD15" s="24"/>
      <c r="AE15" s="24"/>
      <c r="AF15" s="24"/>
      <c r="AG15" s="24"/>
      <c r="AH15" s="24"/>
      <c r="AI15" s="24"/>
      <c r="AJ15" s="24"/>
      <c r="AK15" s="24"/>
      <c r="AL15" s="24"/>
      <c r="AM15" s="24"/>
      <c r="AN15" s="68"/>
    </row>
    <row r="16" spans="1:41" s="31" customFormat="1" ht="18" customHeight="1" x14ac:dyDescent="0.25">
      <c r="C16" s="388"/>
      <c r="D16" s="390"/>
      <c r="E16" s="390"/>
      <c r="F16" s="390"/>
      <c r="G16" s="390"/>
      <c r="H16" s="390"/>
      <c r="I16" s="390"/>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68"/>
    </row>
    <row r="17" spans="1:40" s="31" customFormat="1" ht="18" customHeight="1" x14ac:dyDescent="0.25">
      <c r="A17" s="28"/>
      <c r="B17" s="28"/>
      <c r="C17" s="389"/>
      <c r="D17" s="390"/>
      <c r="E17" s="390"/>
      <c r="F17" s="390"/>
      <c r="G17" s="390"/>
      <c r="H17" s="390"/>
      <c r="I17" s="390"/>
      <c r="K17" s="24"/>
      <c r="L17" s="24"/>
      <c r="M17" s="24"/>
      <c r="N17" s="24"/>
      <c r="O17" s="24"/>
      <c r="P17" s="24"/>
      <c r="Q17" s="24"/>
      <c r="R17" s="24"/>
      <c r="S17" s="24"/>
      <c r="T17" s="24"/>
      <c r="U17" s="24"/>
      <c r="V17" s="24"/>
      <c r="W17" s="24"/>
      <c r="AE17" s="24"/>
      <c r="AF17" s="24"/>
      <c r="AG17" s="24"/>
      <c r="AH17" s="24"/>
      <c r="AI17" s="24"/>
      <c r="AJ17" s="24"/>
      <c r="AK17" s="24"/>
      <c r="AL17" s="24"/>
      <c r="AM17" s="24"/>
      <c r="AN17" s="68"/>
    </row>
    <row r="18" spans="1:40" s="31" customFormat="1" ht="18" customHeight="1" x14ac:dyDescent="0.25">
      <c r="A18" s="28"/>
      <c r="B18" s="28"/>
      <c r="C18" s="389"/>
      <c r="D18" s="390"/>
      <c r="E18" s="390"/>
      <c r="F18" s="390"/>
      <c r="G18" s="390"/>
      <c r="H18" s="390"/>
      <c r="I18" s="390"/>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68"/>
    </row>
    <row r="19" spans="1:40" s="24" customFormat="1" ht="6" customHeight="1" x14ac:dyDescent="0.25">
      <c r="C19" s="386"/>
      <c r="D19" s="386"/>
      <c r="E19" s="386"/>
      <c r="F19" s="386"/>
      <c r="G19" s="386"/>
      <c r="H19" s="386"/>
      <c r="I19" s="386"/>
      <c r="AN19" s="67"/>
    </row>
    <row r="20" spans="1:40" s="24" customFormat="1" ht="6" customHeight="1" x14ac:dyDescent="0.25">
      <c r="C20" s="386"/>
      <c r="D20" s="386"/>
      <c r="E20" s="386"/>
      <c r="F20" s="386"/>
      <c r="G20" s="386"/>
      <c r="H20" s="386"/>
      <c r="I20" s="386"/>
      <c r="AN20" s="67"/>
    </row>
    <row r="21" spans="1:40" ht="17.149999999999999" customHeight="1" x14ac:dyDescent="0.25">
      <c r="A21" s="32"/>
      <c r="B21" s="65" t="s">
        <v>514</v>
      </c>
      <c r="C21" s="392"/>
      <c r="D21" s="392"/>
      <c r="E21" s="392"/>
      <c r="F21" s="392"/>
      <c r="G21" s="392"/>
      <c r="H21" s="392"/>
      <c r="I21" s="392"/>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4"/>
      <c r="AM21" s="25"/>
      <c r="AN21" s="67"/>
    </row>
    <row r="22" spans="1:40" s="24" customFormat="1" ht="6" customHeight="1" x14ac:dyDescent="0.25">
      <c r="A22" s="36"/>
      <c r="B22" s="37"/>
      <c r="C22" s="391"/>
      <c r="D22" s="391"/>
      <c r="E22" s="391"/>
      <c r="F22" s="391"/>
      <c r="G22" s="391"/>
      <c r="H22" s="391"/>
      <c r="I22" s="391"/>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25"/>
      <c r="AN22" s="67"/>
    </row>
    <row r="23" spans="1:40" s="31" customFormat="1" ht="18" customHeight="1" x14ac:dyDescent="0.25">
      <c r="A23" s="39"/>
      <c r="B23" s="40" t="s">
        <v>453</v>
      </c>
      <c r="C23" s="393"/>
      <c r="D23" s="393"/>
      <c r="E23" s="393"/>
      <c r="F23" s="393"/>
      <c r="G23" s="393"/>
      <c r="H23" s="393"/>
      <c r="I23" s="393"/>
      <c r="J23" s="50"/>
      <c r="K23" s="50"/>
      <c r="L23" s="50"/>
      <c r="M23" s="50"/>
      <c r="N23" s="50"/>
      <c r="O23" s="45"/>
      <c r="P23" s="46"/>
      <c r="Q23" s="46"/>
      <c r="R23" s="46"/>
      <c r="S23" s="46"/>
      <c r="T23" s="46"/>
      <c r="U23" s="46"/>
      <c r="V23" s="253"/>
      <c r="W23" s="253"/>
      <c r="X23" s="253"/>
      <c r="Y23" s="253"/>
      <c r="Z23" s="253"/>
      <c r="AA23" s="253"/>
      <c r="AB23" s="253"/>
      <c r="AC23" s="253"/>
      <c r="AD23" s="253"/>
      <c r="AE23" s="253"/>
      <c r="AF23" s="253"/>
      <c r="AG23" s="253"/>
      <c r="AH23" s="253"/>
      <c r="AI23" s="253"/>
      <c r="AJ23" s="253"/>
      <c r="AK23" s="254"/>
      <c r="AL23" s="41"/>
      <c r="AM23" s="50"/>
      <c r="AN23" s="68"/>
    </row>
    <row r="24" spans="1:40" s="28" customFormat="1" ht="4" customHeight="1" x14ac:dyDescent="0.25">
      <c r="A24" s="43"/>
      <c r="B24" s="26"/>
      <c r="C24" s="388"/>
      <c r="D24" s="388"/>
      <c r="E24" s="388"/>
      <c r="F24" s="388"/>
      <c r="G24" s="388"/>
      <c r="H24" s="388"/>
      <c r="I24" s="388"/>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44"/>
      <c r="AM24" s="26"/>
      <c r="AN24" s="68"/>
    </row>
    <row r="25" spans="1:40" s="31" customFormat="1" ht="18" customHeight="1" x14ac:dyDescent="0.25">
      <c r="A25" s="39"/>
      <c r="B25" s="40" t="s">
        <v>274</v>
      </c>
      <c r="C25" s="393"/>
      <c r="D25" s="393"/>
      <c r="E25" s="393"/>
      <c r="F25" s="393"/>
      <c r="G25" s="393"/>
      <c r="H25" s="393"/>
      <c r="I25" s="393"/>
      <c r="J25" s="50"/>
      <c r="K25" s="50"/>
      <c r="L25" s="50"/>
      <c r="M25" s="50"/>
      <c r="N25" s="50"/>
      <c r="O25" s="255"/>
      <c r="P25" s="256"/>
      <c r="Q25" s="256"/>
      <c r="R25" s="256"/>
      <c r="S25" s="256"/>
      <c r="T25" s="256"/>
      <c r="U25" s="256"/>
      <c r="V25" s="257"/>
      <c r="W25" s="257"/>
      <c r="X25" s="257"/>
      <c r="Y25" s="257"/>
      <c r="Z25" s="257"/>
      <c r="AA25" s="257"/>
      <c r="AB25" s="257"/>
      <c r="AC25" s="257"/>
      <c r="AD25" s="257"/>
      <c r="AE25" s="257"/>
      <c r="AF25" s="257"/>
      <c r="AG25" s="257"/>
      <c r="AH25" s="257"/>
      <c r="AI25" s="257"/>
      <c r="AJ25" s="257"/>
      <c r="AK25" s="258"/>
      <c r="AL25" s="41"/>
      <c r="AM25" s="50"/>
      <c r="AN25" s="68"/>
    </row>
    <row r="26" spans="1:40" s="31" customFormat="1" ht="10" customHeight="1" x14ac:dyDescent="0.25">
      <c r="A26" s="39"/>
      <c r="B26" s="26"/>
      <c r="C26" s="394"/>
      <c r="D26" s="395"/>
      <c r="E26" s="395"/>
      <c r="F26" s="395"/>
      <c r="G26" s="395"/>
      <c r="H26" s="395"/>
      <c r="I26" s="395"/>
      <c r="J26" s="26"/>
      <c r="K26" s="50"/>
      <c r="L26" s="50"/>
      <c r="M26" s="50"/>
      <c r="N26" s="50"/>
      <c r="O26" s="259" t="s">
        <v>5</v>
      </c>
      <c r="P26" s="260"/>
      <c r="Q26" s="260"/>
      <c r="R26" s="260"/>
      <c r="S26" s="260"/>
      <c r="T26" s="260"/>
      <c r="U26" s="261"/>
      <c r="V26" s="261"/>
      <c r="W26" s="261"/>
      <c r="X26" s="261"/>
      <c r="Y26" s="261"/>
      <c r="Z26" s="261"/>
      <c r="AA26" s="261"/>
      <c r="AB26" s="261"/>
      <c r="AC26" s="261"/>
      <c r="AD26" s="261"/>
      <c r="AE26" s="261"/>
      <c r="AF26" s="261"/>
      <c r="AG26" s="261"/>
      <c r="AH26" s="261"/>
      <c r="AI26" s="261"/>
      <c r="AJ26" s="261"/>
      <c r="AK26" s="262"/>
      <c r="AL26" s="41"/>
      <c r="AM26" s="50"/>
      <c r="AN26" s="68"/>
    </row>
    <row r="27" spans="1:40" s="31" customFormat="1" ht="4" customHeight="1" x14ac:dyDescent="0.25">
      <c r="A27" s="39"/>
      <c r="B27" s="26"/>
      <c r="C27" s="388"/>
      <c r="D27" s="388"/>
      <c r="E27" s="388"/>
      <c r="F27" s="388"/>
      <c r="G27" s="388"/>
      <c r="H27" s="388"/>
      <c r="I27" s="388"/>
      <c r="J27" s="26"/>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41"/>
      <c r="AM27" s="50"/>
      <c r="AN27" s="68"/>
    </row>
    <row r="28" spans="1:40" s="31" customFormat="1" ht="18" customHeight="1" x14ac:dyDescent="0.25">
      <c r="A28" s="39"/>
      <c r="B28" s="42"/>
      <c r="C28" s="396"/>
      <c r="D28" s="397"/>
      <c r="E28" s="397"/>
      <c r="F28" s="397"/>
      <c r="G28" s="397"/>
      <c r="H28" s="397"/>
      <c r="I28" s="397"/>
      <c r="J28" s="26"/>
      <c r="K28" s="50"/>
      <c r="L28" s="50"/>
      <c r="M28" s="50"/>
      <c r="N28" s="50"/>
      <c r="O28" s="255"/>
      <c r="P28" s="256"/>
      <c r="Q28" s="256"/>
      <c r="R28" s="256"/>
      <c r="S28" s="256"/>
      <c r="T28" s="256"/>
      <c r="U28" s="256"/>
      <c r="V28" s="257"/>
      <c r="W28" s="257"/>
      <c r="X28" s="257"/>
      <c r="Y28" s="257"/>
      <c r="Z28" s="257"/>
      <c r="AA28" s="257"/>
      <c r="AB28" s="257"/>
      <c r="AC28" s="257"/>
      <c r="AD28" s="257"/>
      <c r="AE28" s="257"/>
      <c r="AF28" s="257"/>
      <c r="AG28" s="257"/>
      <c r="AH28" s="257"/>
      <c r="AI28" s="257"/>
      <c r="AJ28" s="257"/>
      <c r="AK28" s="258"/>
      <c r="AL28" s="41"/>
      <c r="AM28" s="50"/>
      <c r="AN28" s="68"/>
    </row>
    <row r="29" spans="1:40" s="31" customFormat="1" ht="10" customHeight="1" x14ac:dyDescent="0.25">
      <c r="A29" s="39"/>
      <c r="B29" s="42"/>
      <c r="C29" s="394"/>
      <c r="D29" s="395"/>
      <c r="E29" s="395"/>
      <c r="F29" s="395"/>
      <c r="G29" s="395"/>
      <c r="H29" s="395"/>
      <c r="I29" s="395"/>
      <c r="J29" s="26"/>
      <c r="K29" s="50"/>
      <c r="L29" s="50"/>
      <c r="M29" s="50"/>
      <c r="N29" s="50"/>
      <c r="O29" s="259" t="s">
        <v>29</v>
      </c>
      <c r="P29" s="260"/>
      <c r="Q29" s="260"/>
      <c r="R29" s="260"/>
      <c r="S29" s="260"/>
      <c r="T29" s="260"/>
      <c r="U29" s="261"/>
      <c r="V29" s="261"/>
      <c r="W29" s="261"/>
      <c r="X29" s="261"/>
      <c r="Y29" s="261"/>
      <c r="Z29" s="261"/>
      <c r="AA29" s="261"/>
      <c r="AB29" s="261"/>
      <c r="AC29" s="261"/>
      <c r="AD29" s="261"/>
      <c r="AE29" s="261"/>
      <c r="AF29" s="261"/>
      <c r="AG29" s="261"/>
      <c r="AH29" s="261"/>
      <c r="AI29" s="261"/>
      <c r="AJ29" s="261"/>
      <c r="AK29" s="262"/>
      <c r="AL29" s="41"/>
      <c r="AM29" s="50"/>
      <c r="AN29" s="68"/>
    </row>
    <row r="30" spans="1:40" s="28" customFormat="1" ht="4" customHeight="1" x14ac:dyDescent="0.25">
      <c r="A30" s="43"/>
      <c r="B30" s="42"/>
      <c r="C30" s="397"/>
      <c r="D30" s="397"/>
      <c r="E30" s="397"/>
      <c r="F30" s="397"/>
      <c r="G30" s="397"/>
      <c r="H30" s="397"/>
      <c r="I30" s="397"/>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8"/>
      <c r="AM30" s="42"/>
      <c r="AN30" s="68"/>
    </row>
    <row r="31" spans="1:40" s="31" customFormat="1" ht="18" customHeight="1" x14ac:dyDescent="0.25">
      <c r="A31" s="39"/>
      <c r="B31" s="40" t="s">
        <v>8</v>
      </c>
      <c r="C31" s="396"/>
      <c r="D31" s="397"/>
      <c r="E31" s="397"/>
      <c r="F31" s="397"/>
      <c r="G31" s="397"/>
      <c r="H31" s="397"/>
      <c r="I31" s="397"/>
      <c r="J31" s="26"/>
      <c r="K31" s="26"/>
      <c r="L31" s="26"/>
      <c r="M31" s="26"/>
      <c r="N31" s="26"/>
      <c r="O31" s="479"/>
      <c r="P31" s="263"/>
      <c r="Q31" s="263"/>
      <c r="R31" s="263"/>
      <c r="S31" s="263"/>
      <c r="T31" s="263"/>
      <c r="U31" s="263"/>
      <c r="V31" s="264"/>
      <c r="W31" s="264"/>
      <c r="X31" s="264"/>
      <c r="Y31" s="264"/>
      <c r="Z31" s="269"/>
      <c r="AA31" s="264"/>
      <c r="AB31" s="264"/>
      <c r="AC31" s="264"/>
      <c r="AD31" s="264"/>
      <c r="AE31" s="402"/>
      <c r="AF31" s="264"/>
      <c r="AG31" s="264"/>
      <c r="AH31" s="264"/>
      <c r="AI31" s="264"/>
      <c r="AJ31" s="264"/>
      <c r="AK31" s="270"/>
      <c r="AL31" s="44"/>
      <c r="AM31" s="26"/>
      <c r="AN31" s="68"/>
    </row>
    <row r="32" spans="1:40" s="28" customFormat="1" ht="4" customHeight="1" x14ac:dyDescent="0.25">
      <c r="A32" s="43"/>
      <c r="B32" s="42"/>
      <c r="C32" s="397"/>
      <c r="D32" s="397"/>
      <c r="E32" s="397"/>
      <c r="F32" s="397"/>
      <c r="G32" s="397"/>
      <c r="H32" s="397"/>
      <c r="I32" s="397"/>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8"/>
      <c r="AM32" s="42"/>
      <c r="AN32" s="68"/>
    </row>
    <row r="33" spans="1:41" s="31" customFormat="1" ht="18" customHeight="1" x14ac:dyDescent="0.25">
      <c r="A33" s="39"/>
      <c r="B33" s="40" t="s">
        <v>7</v>
      </c>
      <c r="C33" s="396"/>
      <c r="D33" s="397"/>
      <c r="E33" s="397"/>
      <c r="F33" s="397"/>
      <c r="G33" s="397"/>
      <c r="H33" s="397"/>
      <c r="I33" s="397"/>
      <c r="J33" s="26"/>
      <c r="K33" s="50"/>
      <c r="L33" s="50"/>
      <c r="M33" s="50"/>
      <c r="N33" s="50"/>
      <c r="O33" s="45"/>
      <c r="P33" s="46"/>
      <c r="Q33" s="46"/>
      <c r="R33" s="46"/>
      <c r="S33" s="46"/>
      <c r="T33" s="46"/>
      <c r="U33" s="46"/>
      <c r="V33" s="253"/>
      <c r="W33" s="253"/>
      <c r="X33" s="253"/>
      <c r="Y33" s="253"/>
      <c r="Z33" s="253"/>
      <c r="AA33" s="253"/>
      <c r="AB33" s="253"/>
      <c r="AC33" s="253"/>
      <c r="AD33" s="253"/>
      <c r="AE33" s="253"/>
      <c r="AF33" s="253"/>
      <c r="AG33" s="253"/>
      <c r="AH33" s="253"/>
      <c r="AI33" s="253"/>
      <c r="AJ33" s="253"/>
      <c r="AK33" s="254"/>
      <c r="AL33" s="41"/>
      <c r="AM33" s="50"/>
      <c r="AN33" s="68"/>
    </row>
    <row r="34" spans="1:41" s="31" customFormat="1" ht="4" customHeight="1" x14ac:dyDescent="0.25">
      <c r="A34" s="39"/>
      <c r="B34" s="49"/>
      <c r="C34" s="393"/>
      <c r="D34" s="388"/>
      <c r="E34" s="388"/>
      <c r="F34" s="388"/>
      <c r="G34" s="388"/>
      <c r="H34" s="388"/>
      <c r="I34" s="388"/>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44"/>
      <c r="AM34" s="26"/>
      <c r="AN34" s="68"/>
    </row>
    <row r="35" spans="1:41" s="24" customFormat="1" ht="6" customHeight="1" x14ac:dyDescent="0.25">
      <c r="A35" s="78"/>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79"/>
      <c r="AM35" s="25"/>
      <c r="AN35" s="67"/>
      <c r="AO35" s="31"/>
    </row>
    <row r="36" spans="1:41" s="24" customFormat="1" ht="14" x14ac:dyDescent="0.25">
      <c r="A36" s="51"/>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53"/>
      <c r="AM36" s="25"/>
      <c r="AN36" s="67"/>
      <c r="AO36" s="31"/>
    </row>
    <row r="37" spans="1:41" s="28" customFormat="1" ht="8.15" customHeight="1" x14ac:dyDescent="0.25">
      <c r="A37" s="42"/>
      <c r="B37" s="26"/>
      <c r="C37" s="26"/>
      <c r="D37" s="26"/>
      <c r="E37" s="26"/>
      <c r="F37" s="26"/>
      <c r="G37" s="26"/>
      <c r="H37" s="26"/>
      <c r="I37" s="26"/>
      <c r="AN37" s="67"/>
      <c r="AO37" s="31"/>
    </row>
    <row r="38" spans="1:41" ht="17.149999999999999" customHeight="1" x14ac:dyDescent="0.25">
      <c r="A38" s="265"/>
      <c r="B38" s="267"/>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29"/>
      <c r="AN38" s="67"/>
    </row>
    <row r="41" spans="1:41" s="28" customFormat="1" ht="4" customHeight="1" x14ac:dyDescent="0.25">
      <c r="A41" s="42"/>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68"/>
      <c r="AO41" s="31"/>
    </row>
    <row r="42" spans="1:41" s="31" customFormat="1" ht="18" customHeight="1" x14ac:dyDescent="0.25">
      <c r="A42" s="26"/>
      <c r="B42" s="268"/>
      <c r="C42" s="268"/>
      <c r="D42" s="268"/>
      <c r="E42" s="266"/>
      <c r="F42" s="266"/>
      <c r="G42" s="266"/>
      <c r="H42" s="266"/>
      <c r="I42" s="26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50"/>
      <c r="AN42" s="103"/>
    </row>
    <row r="43" spans="1:41" s="26" customFormat="1" ht="4" customHeight="1" x14ac:dyDescent="0.25">
      <c r="AN43" s="172"/>
      <c r="AO43" s="31"/>
    </row>
    <row r="44" spans="1:41" s="31" customFormat="1" ht="18" customHeight="1" x14ac:dyDescent="0.25">
      <c r="A44" s="26"/>
      <c r="B44" s="268"/>
      <c r="C44" s="268"/>
      <c r="D44" s="268"/>
      <c r="E44" s="266"/>
      <c r="F44" s="266"/>
      <c r="G44" s="266"/>
      <c r="H44" s="266"/>
      <c r="I44" s="26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50"/>
      <c r="AN44" s="103"/>
    </row>
    <row r="45" spans="1:41" s="26" customFormat="1" ht="4" customHeight="1" x14ac:dyDescent="0.25">
      <c r="AN45" s="172"/>
      <c r="AO45" s="31"/>
    </row>
    <row r="46" spans="1:41" s="31" customFormat="1" ht="18" customHeight="1" x14ac:dyDescent="0.25">
      <c r="A46" s="26"/>
      <c r="B46" s="268"/>
      <c r="C46" s="42"/>
      <c r="D46" s="42"/>
      <c r="E46" s="266"/>
      <c r="F46" s="266"/>
      <c r="G46" s="266"/>
      <c r="H46" s="266"/>
      <c r="I46" s="26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50"/>
      <c r="AN46" s="103"/>
    </row>
    <row r="47" spans="1:41" s="28" customFormat="1" ht="6" customHeight="1" x14ac:dyDescent="0.25">
      <c r="A47" s="4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68"/>
      <c r="AO47" s="31"/>
    </row>
    <row r="48" spans="1:41" s="28" customFormat="1" ht="8.15" customHeight="1" x14ac:dyDescent="0.25">
      <c r="A48" s="42"/>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N48" s="68"/>
    </row>
    <row r="49" spans="1:40" s="31" customFormat="1" ht="4" customHeight="1"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N49" s="68"/>
    </row>
    <row r="50" spans="1:40" s="24" customFormat="1" ht="12" customHeight="1" x14ac:dyDescent="0.25">
      <c r="A50" s="58"/>
      <c r="B50" s="59"/>
      <c r="C50" s="59"/>
      <c r="D50" s="59"/>
      <c r="E50" s="59"/>
      <c r="F50" s="59"/>
      <c r="G50" s="59"/>
      <c r="H50" s="59"/>
      <c r="I50" s="59"/>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N50" s="67"/>
    </row>
    <row r="51" spans="1:40" s="24" customFormat="1" ht="12" customHeight="1" x14ac:dyDescent="0.25">
      <c r="A51" s="60"/>
      <c r="B51" s="59"/>
      <c r="C51" s="59"/>
      <c r="D51" s="59"/>
      <c r="E51" s="59"/>
      <c r="F51" s="59"/>
      <c r="G51" s="59"/>
      <c r="H51" s="59"/>
      <c r="I51" s="59"/>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N51" s="67"/>
    </row>
    <row r="52" spans="1:40" s="24" customFormat="1" ht="12" customHeight="1" x14ac:dyDescent="0.25">
      <c r="A52" s="60"/>
      <c r="B52" s="59"/>
      <c r="C52" s="59"/>
      <c r="D52" s="59"/>
      <c r="E52" s="59"/>
      <c r="F52" s="59"/>
      <c r="G52" s="59"/>
      <c r="H52" s="59"/>
      <c r="I52" s="59"/>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N52" s="67"/>
    </row>
    <row r="53" spans="1:40" s="31" customFormat="1" ht="8.15" customHeight="1" x14ac:dyDescent="0.25">
      <c r="A53" s="61"/>
      <c r="B53" s="62"/>
      <c r="C53" s="62"/>
      <c r="D53" s="62"/>
      <c r="E53" s="62"/>
      <c r="F53" s="62"/>
      <c r="G53" s="62"/>
      <c r="H53" s="62"/>
      <c r="I53" s="62"/>
      <c r="AN53" s="68"/>
    </row>
    <row r="63" spans="1:40" x14ac:dyDescent="0.25">
      <c r="A63" s="21"/>
      <c r="B63" s="21"/>
    </row>
    <row r="64" spans="1:40" x14ac:dyDescent="0.25">
      <c r="A64" s="63"/>
      <c r="B64" s="21"/>
    </row>
    <row r="66" spans="1:40" s="31" customFormat="1" ht="16.5" customHeight="1" x14ac:dyDescent="0.25">
      <c r="A66" s="21" t="str">
        <f>CONCATENATE(Änderungsdoku!$A$2," ",Änderungsdoku!$A$3)</f>
        <v>Antrag auf Teilnahme Mehrgefahrenversicherung</v>
      </c>
      <c r="B66" s="62"/>
      <c r="C66" s="62"/>
      <c r="AN66" s="68"/>
    </row>
    <row r="67" spans="1:40" s="31" customFormat="1" ht="12" customHeight="1" x14ac:dyDescent="0.25">
      <c r="A67" s="63" t="str" cm="1">
        <f t="array" ref="A67">CONCATENATE("Anlage ",LOOKUP(2,1/(Änderungsdoku!$A$1:$A$999&lt;&gt;""),Änderungsdoku!A:A)," zur BDA; Stand: ",TEXT(VLOOKUP(LOOKUP(2,1/(Änderungsdoku!$A$1:$A$999&lt;&gt;""),Änderungsdoku!A:A),Änderungsdoku!$A$1:$B$999,2,FALSE),"TT.MM.JJ"),Änderungsdoku!$A$4)</f>
        <v>Anlage 1.0 zur BDA; Stand: 23.08.24</v>
      </c>
      <c r="B67" s="62"/>
      <c r="C67" s="62"/>
      <c r="D67" s="22"/>
      <c r="E67" s="22"/>
      <c r="F67" s="22"/>
      <c r="G67" s="22"/>
      <c r="H67" s="22"/>
      <c r="I67" s="22"/>
      <c r="AN67" s="68"/>
    </row>
  </sheetData>
  <sheetProtection algorithmName="SHA-512" hashValue="qkDMxTD8ZtpnZl3cgRixbjAb/qu+qMefxF/7NP7l5JDiNLljBsjlRxitiJYa5UzFRiDWDThze5B5rRXVEYZUUg==" saltValue="rSqY2W08wUrMEesjU7626g==" spinCount="100000" sheet="1" selectLockedCells="1" autoFilter="0"/>
  <mergeCells count="5">
    <mergeCell ref="AC3:AE3"/>
    <mergeCell ref="AF3:AH3"/>
    <mergeCell ref="AI3:AL3"/>
    <mergeCell ref="AD14:AL14"/>
    <mergeCell ref="B36:AK36"/>
  </mergeCells>
  <dataValidations count="2">
    <dataValidation type="whole" allowBlank="1" showInputMessage="1" showErrorMessage="1" prompt="eine Ziffer" sqref="AH4:AL4 AC4:AF4" xr:uid="{AD34012B-DCF5-4536-AFB5-1CDDB1A29D15}">
      <formula1>0</formula1>
      <formula2>9</formula2>
    </dataValidation>
    <dataValidation type="whole" showInputMessage="1" showErrorMessage="1" prompt="eine Ziffer" sqref="AG4" xr:uid="{2142CCA8-67BC-4AC7-BAFB-B52945CEE038}">
      <formula1>0</formula1>
      <formula2>9</formula2>
    </dataValidation>
  </dataValidations>
  <pageMargins left="0.59055118110236227" right="0.39370078740157483" top="0.19685039370078741" bottom="0.39370078740157483" header="0.19685039370078741" footer="0.19685039370078741"/>
  <pageSetup paperSize="9" orientation="portrait" r:id="rId1"/>
  <headerFooter>
    <oddFooter xml:space="preserve">&amp;C&amp;A Seite &amp;P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00B0F0"/>
    <pageSetUpPr fitToPage="1"/>
  </sheetPr>
  <dimension ref="A1:O78"/>
  <sheetViews>
    <sheetView showGridLines="0" topLeftCell="A16" workbookViewId="0">
      <selection activeCell="F50" sqref="F50"/>
    </sheetView>
  </sheetViews>
  <sheetFormatPr baseColWidth="10" defaultColWidth="12.59765625" defaultRowHeight="11.5" x14ac:dyDescent="0.25"/>
  <cols>
    <col min="1" max="1" width="1.69921875" style="35" customWidth="1"/>
    <col min="2" max="2" width="19.69921875" style="35" customWidth="1"/>
    <col min="3" max="3" width="0.8984375" style="35" customWidth="1"/>
    <col min="4" max="4" width="22.69921875" style="35" customWidth="1"/>
    <col min="5" max="5" width="1.3984375" style="35" customWidth="1"/>
    <col min="6" max="6" width="34.09765625" style="35" customWidth="1"/>
    <col min="7" max="7" width="4.69921875" style="35" customWidth="1"/>
    <col min="8" max="8" width="0.8984375" style="35" customWidth="1"/>
    <col min="9" max="9" width="20.69921875" style="35" customWidth="1"/>
    <col min="10" max="10" width="0.8984375" style="35" customWidth="1"/>
    <col min="11" max="11" width="1.69921875" style="35" customWidth="1"/>
    <col min="12" max="12" width="12.69921875" style="366" hidden="1" customWidth="1"/>
    <col min="13" max="16384" width="12.59765625" style="35"/>
  </cols>
  <sheetData>
    <row r="1" spans="1:12" s="24" customFormat="1" ht="15" customHeight="1" x14ac:dyDescent="0.25">
      <c r="A1" s="75" t="str">
        <f>CONCATENATE("EU-Reg.Nr. 276 03 ",'Blatt 1 Allgemeine Angaben'!AN5)</f>
        <v xml:space="preserve">EU-Reg.Nr. 276 03   </v>
      </c>
      <c r="L1" s="363"/>
    </row>
    <row r="2" spans="1:12" s="24" customFormat="1" ht="15" customHeight="1" x14ac:dyDescent="0.25">
      <c r="A2" s="75" t="str">
        <f>CONCATENATE("Begünstigter ",IF('Blatt 1 Allgemeine Angaben'!$O$23="","_________________________",'Blatt 1 Allgemeine Angaben'!$O$23))</f>
        <v>Begünstigter _________________________</v>
      </c>
      <c r="L2" s="363"/>
    </row>
    <row r="3" spans="1:12" s="24" customFormat="1" ht="8.15" customHeight="1" x14ac:dyDescent="0.25">
      <c r="L3" s="363"/>
    </row>
    <row r="4" spans="1:12" ht="18" customHeight="1" x14ac:dyDescent="0.25">
      <c r="A4" s="32"/>
      <c r="B4" s="65" t="s">
        <v>499</v>
      </c>
      <c r="C4" s="65"/>
      <c r="D4" s="33"/>
      <c r="E4" s="33"/>
      <c r="F4" s="33"/>
      <c r="G4" s="33"/>
      <c r="H4" s="33"/>
      <c r="I4" s="33"/>
      <c r="J4" s="33"/>
      <c r="K4" s="34"/>
      <c r="L4" s="363"/>
    </row>
    <row r="5" spans="1:12" s="28" customFormat="1" ht="8.15" customHeight="1" x14ac:dyDescent="0.25">
      <c r="A5" s="43"/>
      <c r="B5" s="26"/>
      <c r="C5" s="26"/>
      <c r="D5" s="26"/>
      <c r="E5" s="26"/>
      <c r="F5" s="26"/>
      <c r="G5" s="26"/>
      <c r="H5" s="26"/>
      <c r="I5" s="26"/>
      <c r="J5" s="26"/>
      <c r="K5" s="44"/>
      <c r="L5" s="103"/>
    </row>
    <row r="6" spans="1:12" s="28" customFormat="1" ht="4" customHeight="1" x14ac:dyDescent="0.25">
      <c r="A6" s="43"/>
      <c r="B6" s="26"/>
      <c r="C6" s="320"/>
      <c r="D6" s="321"/>
      <c r="E6" s="321"/>
      <c r="F6" s="321"/>
      <c r="G6" s="321"/>
      <c r="H6" s="321"/>
      <c r="I6" s="321"/>
      <c r="J6" s="322"/>
      <c r="K6" s="44"/>
      <c r="L6" s="103"/>
    </row>
    <row r="7" spans="1:12" s="31" customFormat="1" ht="18" customHeight="1" x14ac:dyDescent="0.25">
      <c r="A7" s="39"/>
      <c r="B7" s="50" t="s">
        <v>436</v>
      </c>
      <c r="C7" s="323"/>
      <c r="D7" s="182" t="s">
        <v>450</v>
      </c>
      <c r="E7" s="110"/>
      <c r="F7" s="179"/>
      <c r="G7" s="179"/>
      <c r="H7" s="179"/>
      <c r="I7" s="179"/>
      <c r="J7" s="190"/>
      <c r="K7" s="41"/>
      <c r="L7" s="103"/>
    </row>
    <row r="8" spans="1:12" s="28" customFormat="1" ht="4" customHeight="1" x14ac:dyDescent="0.25">
      <c r="A8" s="43"/>
      <c r="B8" s="26"/>
      <c r="C8" s="323"/>
      <c r="D8" s="110"/>
      <c r="E8" s="110"/>
      <c r="F8" s="110"/>
      <c r="G8" s="110"/>
      <c r="H8" s="110"/>
      <c r="I8" s="110"/>
      <c r="J8" s="190"/>
      <c r="K8" s="44"/>
      <c r="L8" s="103"/>
    </row>
    <row r="9" spans="1:12" s="31" customFormat="1" ht="18" customHeight="1" x14ac:dyDescent="0.25">
      <c r="A9" s="39"/>
      <c r="B9" s="50"/>
      <c r="C9" s="323"/>
      <c r="D9" s="110" t="s">
        <v>451</v>
      </c>
      <c r="E9" s="110"/>
      <c r="F9" s="110"/>
      <c r="G9" s="110"/>
      <c r="H9" s="110"/>
      <c r="I9" s="77" t="s">
        <v>11</v>
      </c>
      <c r="J9" s="190"/>
      <c r="K9" s="41"/>
      <c r="L9" s="364">
        <f>VLOOKUP(I9,Kataloge!$A$1:$B$3,2,FALSE)</f>
        <v>0</v>
      </c>
    </row>
    <row r="10" spans="1:12" s="28" customFormat="1" ht="4" customHeight="1" x14ac:dyDescent="0.25">
      <c r="A10" s="43"/>
      <c r="B10" s="26"/>
      <c r="C10" s="323"/>
      <c r="D10" s="110"/>
      <c r="E10" s="110"/>
      <c r="F10" s="110"/>
      <c r="G10" s="110"/>
      <c r="H10" s="110"/>
      <c r="I10" s="110"/>
      <c r="J10" s="190"/>
      <c r="K10" s="44"/>
      <c r="L10" s="103"/>
    </row>
    <row r="11" spans="1:12" s="28" customFormat="1" ht="18" customHeight="1" x14ac:dyDescent="0.25">
      <c r="A11" s="43"/>
      <c r="B11" s="26"/>
      <c r="C11" s="323"/>
      <c r="D11" s="367" t="s">
        <v>515</v>
      </c>
      <c r="E11" s="110"/>
      <c r="F11" s="110"/>
      <c r="G11" s="110"/>
      <c r="H11" s="110"/>
      <c r="I11" s="110"/>
      <c r="J11" s="190"/>
      <c r="K11" s="44"/>
      <c r="L11" s="103"/>
    </row>
    <row r="12" spans="1:12" s="28" customFormat="1" ht="4" customHeight="1" x14ac:dyDescent="0.25">
      <c r="A12" s="43"/>
      <c r="B12" s="26"/>
      <c r="C12" s="323"/>
      <c r="D12" s="110"/>
      <c r="E12" s="110"/>
      <c r="F12" s="110"/>
      <c r="G12" s="110"/>
      <c r="H12" s="110"/>
      <c r="I12" s="110"/>
      <c r="J12" s="190"/>
      <c r="K12" s="44"/>
      <c r="L12" s="103"/>
    </row>
    <row r="13" spans="1:12" s="31" customFormat="1" ht="12" customHeight="1" x14ac:dyDescent="0.25">
      <c r="A13" s="39"/>
      <c r="C13" s="323"/>
      <c r="D13" s="367" t="s">
        <v>516</v>
      </c>
      <c r="E13" s="110"/>
      <c r="F13" s="110"/>
      <c r="G13" s="110"/>
      <c r="H13" s="110"/>
      <c r="I13" s="110"/>
      <c r="J13" s="190"/>
      <c r="K13" s="41"/>
      <c r="L13" s="103"/>
    </row>
    <row r="14" spans="1:12" s="28" customFormat="1" ht="12" customHeight="1" x14ac:dyDescent="0.25">
      <c r="A14" s="43"/>
      <c r="B14" s="26"/>
      <c r="C14" s="323"/>
      <c r="D14" s="111"/>
      <c r="E14" s="110"/>
      <c r="F14" s="110"/>
      <c r="G14" s="110"/>
      <c r="H14" s="110"/>
      <c r="I14" s="110"/>
      <c r="J14" s="190"/>
      <c r="K14" s="44"/>
      <c r="L14" s="103"/>
    </row>
    <row r="15" spans="1:12" s="28" customFormat="1" ht="4" customHeight="1" x14ac:dyDescent="0.25">
      <c r="A15" s="43"/>
      <c r="B15" s="26"/>
      <c r="C15" s="324"/>
      <c r="D15" s="325"/>
      <c r="E15" s="325"/>
      <c r="F15" s="325"/>
      <c r="G15" s="325"/>
      <c r="H15" s="325"/>
      <c r="I15" s="325"/>
      <c r="J15" s="194"/>
      <c r="K15" s="44"/>
      <c r="L15" s="103"/>
    </row>
    <row r="16" spans="1:12" s="28" customFormat="1" ht="8.15" customHeight="1" x14ac:dyDescent="0.25">
      <c r="A16" s="121"/>
      <c r="B16" s="55"/>
      <c r="C16" s="55"/>
      <c r="D16" s="55"/>
      <c r="E16" s="55"/>
      <c r="F16" s="55"/>
      <c r="G16" s="55"/>
      <c r="H16" s="55"/>
      <c r="I16" s="55"/>
      <c r="J16" s="55"/>
      <c r="K16" s="56"/>
      <c r="L16" s="103"/>
    </row>
    <row r="17" spans="1:15" s="28" customFormat="1" ht="8.15" customHeight="1" x14ac:dyDescent="0.25">
      <c r="A17" s="43"/>
      <c r="B17" s="26"/>
      <c r="C17" s="26"/>
      <c r="D17" s="26"/>
      <c r="E17" s="26"/>
      <c r="F17" s="26"/>
      <c r="G17" s="26"/>
      <c r="H17" s="26"/>
      <c r="I17" s="26"/>
      <c r="J17" s="26"/>
      <c r="K17" s="44"/>
      <c r="L17" s="103"/>
    </row>
    <row r="18" spans="1:15" s="28" customFormat="1" ht="4" customHeight="1" x14ac:dyDescent="0.25">
      <c r="A18" s="43"/>
      <c r="B18" s="26"/>
      <c r="C18" s="108"/>
      <c r="D18" s="72"/>
      <c r="E18" s="72"/>
      <c r="F18" s="72"/>
      <c r="G18" s="72"/>
      <c r="H18" s="72"/>
      <c r="I18" s="72"/>
      <c r="J18" s="73"/>
      <c r="K18" s="44"/>
      <c r="L18" s="103"/>
    </row>
    <row r="19" spans="1:15" s="28" customFormat="1" ht="15" customHeight="1" x14ac:dyDescent="0.25">
      <c r="A19" s="43"/>
      <c r="B19" s="26" t="s">
        <v>501</v>
      </c>
      <c r="C19" s="166"/>
      <c r="D19" s="110" t="s">
        <v>509</v>
      </c>
      <c r="E19" s="110"/>
      <c r="F19" s="110"/>
      <c r="G19" s="110"/>
      <c r="H19" s="110"/>
      <c r="I19" s="110"/>
      <c r="J19" s="112"/>
      <c r="K19" s="44"/>
      <c r="L19" s="103"/>
    </row>
    <row r="20" spans="1:15" s="28" customFormat="1" ht="18" customHeight="1" x14ac:dyDescent="0.25">
      <c r="A20" s="43"/>
      <c r="B20" s="26"/>
      <c r="C20" s="109"/>
      <c r="D20" s="170" t="s">
        <v>508</v>
      </c>
      <c r="E20" s="110"/>
      <c r="F20" s="110"/>
      <c r="G20" s="110"/>
      <c r="H20" s="110"/>
      <c r="I20" s="77" t="s">
        <v>11</v>
      </c>
      <c r="J20" s="112"/>
      <c r="K20" s="44"/>
      <c r="L20" s="364">
        <f>VLOOKUP(I20,Kataloge!$A$1:$B$3,2,FALSE)</f>
        <v>0</v>
      </c>
    </row>
    <row r="21" spans="1:15" s="28" customFormat="1" ht="6" customHeight="1" x14ac:dyDescent="0.25">
      <c r="A21" s="43"/>
      <c r="B21" s="26"/>
      <c r="C21" s="109"/>
      <c r="D21" s="168"/>
      <c r="E21" s="110"/>
      <c r="F21" s="74"/>
      <c r="G21" s="74"/>
      <c r="H21" s="74"/>
      <c r="I21" s="74"/>
      <c r="J21" s="112"/>
      <c r="K21" s="44"/>
      <c r="L21" s="103"/>
    </row>
    <row r="22" spans="1:15" s="28" customFormat="1" ht="18" customHeight="1" x14ac:dyDescent="0.25">
      <c r="A22" s="43"/>
      <c r="B22" s="26"/>
      <c r="C22" s="109"/>
      <c r="D22" s="110" t="s">
        <v>54</v>
      </c>
      <c r="E22" s="171"/>
      <c r="F22" s="45"/>
      <c r="G22" s="76"/>
      <c r="H22" s="76"/>
      <c r="I22" s="47"/>
      <c r="J22" s="112"/>
      <c r="K22" s="44"/>
      <c r="L22" s="103"/>
    </row>
    <row r="23" spans="1:15" s="26" customFormat="1" ht="6" customHeight="1" x14ac:dyDescent="0.25">
      <c r="A23" s="43"/>
      <c r="C23" s="109"/>
      <c r="D23" s="167"/>
      <c r="E23" s="167"/>
      <c r="F23" s="167"/>
      <c r="G23" s="167"/>
      <c r="H23" s="167"/>
      <c r="I23" s="167"/>
      <c r="J23" s="112"/>
      <c r="K23" s="44"/>
      <c r="L23" s="365"/>
    </row>
    <row r="24" spans="1:15" s="28" customFormat="1" ht="33" customHeight="1" x14ac:dyDescent="0.25">
      <c r="A24" s="43"/>
      <c r="B24" s="26"/>
      <c r="C24" s="109"/>
      <c r="D24" s="477" t="s">
        <v>541</v>
      </c>
      <c r="E24" s="171"/>
      <c r="F24" s="45"/>
      <c r="G24" s="76"/>
      <c r="H24" s="76"/>
      <c r="I24" s="47"/>
      <c r="J24" s="112"/>
      <c r="K24" s="44"/>
      <c r="L24" s="103"/>
    </row>
    <row r="25" spans="1:15" s="26" customFormat="1" ht="6" customHeight="1" x14ac:dyDescent="0.25">
      <c r="A25" s="43"/>
      <c r="C25" s="109"/>
      <c r="D25" s="167"/>
      <c r="E25" s="167"/>
      <c r="F25" s="167"/>
      <c r="G25" s="167"/>
      <c r="H25" s="167"/>
      <c r="I25" s="167"/>
      <c r="J25" s="112"/>
      <c r="K25" s="44"/>
      <c r="L25" s="365"/>
    </row>
    <row r="26" spans="1:15" s="28" customFormat="1" ht="12" customHeight="1" x14ac:dyDescent="0.25">
      <c r="A26" s="43"/>
      <c r="B26" s="26"/>
      <c r="C26" s="109"/>
      <c r="D26" s="110" t="s">
        <v>163</v>
      </c>
      <c r="E26" s="167"/>
      <c r="F26" s="167"/>
      <c r="G26" s="167"/>
      <c r="H26" s="167"/>
      <c r="I26" s="167"/>
      <c r="J26" s="112"/>
      <c r="K26" s="44"/>
      <c r="L26" s="103"/>
    </row>
    <row r="27" spans="1:15" s="28" customFormat="1" ht="12" customHeight="1" x14ac:dyDescent="0.25">
      <c r="A27" s="43"/>
      <c r="B27" s="26"/>
      <c r="C27" s="109"/>
      <c r="D27" s="110" t="s">
        <v>510</v>
      </c>
      <c r="E27" s="167"/>
      <c r="F27" s="167"/>
      <c r="G27" s="167"/>
      <c r="H27" s="167"/>
      <c r="I27" s="167"/>
      <c r="J27" s="112"/>
      <c r="K27" s="44"/>
      <c r="L27" s="103"/>
    </row>
    <row r="28" spans="1:15" s="28" customFormat="1" ht="12" customHeight="1" x14ac:dyDescent="0.25">
      <c r="A28" s="43"/>
      <c r="B28" s="26"/>
      <c r="C28" s="109"/>
      <c r="D28" s="110" t="s">
        <v>511</v>
      </c>
      <c r="E28" s="167"/>
      <c r="F28" s="167"/>
      <c r="G28" s="167"/>
      <c r="H28" s="167"/>
      <c r="I28" s="167"/>
      <c r="J28" s="112"/>
      <c r="K28" s="44"/>
      <c r="L28" s="103"/>
    </row>
    <row r="29" spans="1:15" s="28" customFormat="1" ht="18" customHeight="1" x14ac:dyDescent="0.25">
      <c r="A29" s="43"/>
      <c r="B29" s="26"/>
      <c r="C29" s="109"/>
      <c r="D29" s="170" t="s">
        <v>512</v>
      </c>
      <c r="E29" s="167"/>
      <c r="F29" s="167"/>
      <c r="G29" s="167"/>
      <c r="H29" s="167"/>
      <c r="I29" s="77" t="s">
        <v>11</v>
      </c>
      <c r="J29" s="112"/>
      <c r="K29" s="44"/>
      <c r="L29" s="364">
        <f>VLOOKUP(I29,Kataloge!A1:B3,2,FALSE)</f>
        <v>0</v>
      </c>
    </row>
    <row r="30" spans="1:15" s="26" customFormat="1" ht="6" customHeight="1" x14ac:dyDescent="0.25">
      <c r="A30" s="43"/>
      <c r="C30" s="109"/>
      <c r="D30" s="167"/>
      <c r="E30" s="167"/>
      <c r="F30" s="167"/>
      <c r="G30" s="167"/>
      <c r="H30" s="167"/>
      <c r="I30" s="167"/>
      <c r="J30" s="112"/>
      <c r="K30" s="44"/>
      <c r="L30" s="365"/>
    </row>
    <row r="31" spans="1:15" s="28" customFormat="1" ht="18" customHeight="1" x14ac:dyDescent="0.25">
      <c r="A31" s="43"/>
      <c r="B31" s="26"/>
      <c r="C31" s="109"/>
      <c r="D31" s="110"/>
      <c r="E31" s="167"/>
      <c r="F31" s="111" t="s">
        <v>164</v>
      </c>
      <c r="G31" s="214"/>
      <c r="H31" s="167"/>
      <c r="I31" s="374" t="s">
        <v>41</v>
      </c>
      <c r="J31" s="112"/>
      <c r="K31" s="44"/>
      <c r="L31" s="364"/>
      <c r="N31" s="26"/>
      <c r="O31" s="26"/>
    </row>
    <row r="32" spans="1:15" s="28" customFormat="1" ht="4" customHeight="1" x14ac:dyDescent="0.25">
      <c r="A32" s="43"/>
      <c r="B32" s="26"/>
      <c r="C32" s="109"/>
      <c r="D32" s="110"/>
      <c r="E32" s="110"/>
      <c r="F32" s="215"/>
      <c r="G32" s="110"/>
      <c r="H32" s="167"/>
      <c r="I32" s="110"/>
      <c r="J32" s="112"/>
      <c r="K32" s="44"/>
      <c r="L32" s="103"/>
      <c r="N32" s="26"/>
      <c r="O32" s="26"/>
    </row>
    <row r="33" spans="1:15" s="28" customFormat="1" ht="18" customHeight="1" x14ac:dyDescent="0.25">
      <c r="A33" s="43"/>
      <c r="B33" s="26"/>
      <c r="C33" s="109"/>
      <c r="D33" s="110"/>
      <c r="E33" s="110"/>
      <c r="F33" s="215"/>
      <c r="G33" s="214"/>
      <c r="H33" s="167"/>
      <c r="I33" s="374" t="s">
        <v>31</v>
      </c>
      <c r="J33" s="112"/>
      <c r="K33" s="44"/>
      <c r="L33" s="103"/>
      <c r="N33" s="26"/>
      <c r="O33" s="26"/>
    </row>
    <row r="34" spans="1:15" s="28" customFormat="1" ht="4" customHeight="1" x14ac:dyDescent="0.25">
      <c r="A34" s="43"/>
      <c r="B34" s="26"/>
      <c r="C34" s="109"/>
      <c r="D34" s="110"/>
      <c r="E34" s="110"/>
      <c r="F34" s="215"/>
      <c r="G34" s="110"/>
      <c r="H34" s="167"/>
      <c r="I34" s="110"/>
      <c r="J34" s="112"/>
      <c r="K34" s="44"/>
      <c r="L34" s="103"/>
      <c r="N34" s="26"/>
      <c r="O34" s="26"/>
    </row>
    <row r="35" spans="1:15" s="28" customFormat="1" ht="18" customHeight="1" x14ac:dyDescent="0.25">
      <c r="A35" s="43"/>
      <c r="B35" s="26"/>
      <c r="C35" s="109"/>
      <c r="D35" s="110"/>
      <c r="E35" s="110"/>
      <c r="F35" s="215"/>
      <c r="G35" s="214"/>
      <c r="H35" s="167"/>
      <c r="I35" s="374" t="s">
        <v>33</v>
      </c>
      <c r="J35" s="112"/>
      <c r="K35" s="44"/>
      <c r="L35" s="103"/>
      <c r="N35" s="26"/>
      <c r="O35" s="26"/>
    </row>
    <row r="36" spans="1:15" s="28" customFormat="1" ht="6" customHeight="1" x14ac:dyDescent="0.25">
      <c r="A36" s="43"/>
      <c r="B36" s="26"/>
      <c r="C36" s="109"/>
      <c r="D36" s="110"/>
      <c r="E36" s="110"/>
      <c r="F36" s="215"/>
      <c r="G36" s="110"/>
      <c r="H36" s="167"/>
      <c r="I36" s="110"/>
      <c r="J36" s="112"/>
      <c r="K36" s="44"/>
      <c r="L36" s="103"/>
    </row>
    <row r="37" spans="1:15" s="28" customFormat="1" ht="18" customHeight="1" x14ac:dyDescent="0.25">
      <c r="A37" s="43"/>
      <c r="B37" s="26"/>
      <c r="C37" s="109"/>
      <c r="D37" s="110"/>
      <c r="E37" s="110"/>
      <c r="F37" s="215"/>
      <c r="G37" s="214"/>
      <c r="H37" s="167"/>
      <c r="I37" s="374" t="s">
        <v>34</v>
      </c>
      <c r="J37" s="112"/>
      <c r="K37" s="44"/>
      <c r="L37" s="103"/>
    </row>
    <row r="38" spans="1:15" s="28" customFormat="1" ht="4" customHeight="1" x14ac:dyDescent="0.25">
      <c r="A38" s="43"/>
      <c r="B38" s="26"/>
      <c r="C38" s="109"/>
      <c r="D38" s="110"/>
      <c r="E38" s="110"/>
      <c r="F38" s="215"/>
      <c r="G38" s="110"/>
      <c r="H38" s="167"/>
      <c r="I38" s="110"/>
      <c r="J38" s="112"/>
      <c r="K38" s="44"/>
      <c r="L38" s="103"/>
    </row>
    <row r="39" spans="1:15" s="28" customFormat="1" ht="18" customHeight="1" x14ac:dyDescent="0.25">
      <c r="A39" s="43"/>
      <c r="B39" s="26"/>
      <c r="C39" s="109"/>
      <c r="D39" s="110"/>
      <c r="E39" s="110"/>
      <c r="F39" s="215"/>
      <c r="G39" s="214"/>
      <c r="H39" s="167"/>
      <c r="I39" s="374" t="s">
        <v>32</v>
      </c>
      <c r="J39" s="112"/>
      <c r="K39" s="44"/>
      <c r="L39" s="103"/>
    </row>
    <row r="40" spans="1:15" s="28" customFormat="1" ht="4" customHeight="1" x14ac:dyDescent="0.25">
      <c r="A40" s="43"/>
      <c r="B40" s="26"/>
      <c r="C40" s="109"/>
      <c r="D40" s="110"/>
      <c r="E40" s="110"/>
      <c r="F40" s="215"/>
      <c r="G40" s="110"/>
      <c r="H40" s="167"/>
      <c r="I40" s="110"/>
      <c r="J40" s="112"/>
      <c r="K40" s="44"/>
      <c r="L40" s="103"/>
    </row>
    <row r="41" spans="1:15" s="28" customFormat="1" ht="18" customHeight="1" x14ac:dyDescent="0.25">
      <c r="A41" s="43"/>
      <c r="B41" s="26"/>
      <c r="C41" s="109"/>
      <c r="D41" s="110"/>
      <c r="E41" s="110"/>
      <c r="F41" s="215"/>
      <c r="G41" s="214"/>
      <c r="H41" s="167"/>
      <c r="I41" s="374" t="s">
        <v>35</v>
      </c>
      <c r="J41" s="112"/>
      <c r="K41" s="44"/>
      <c r="L41" s="103"/>
    </row>
    <row r="42" spans="1:15" s="28" customFormat="1" ht="6" customHeight="1" x14ac:dyDescent="0.25">
      <c r="A42" s="43"/>
      <c r="B42" s="26"/>
      <c r="C42" s="109"/>
      <c r="D42" s="110"/>
      <c r="E42" s="110"/>
      <c r="F42" s="110"/>
      <c r="G42" s="110"/>
      <c r="H42" s="110"/>
      <c r="I42" s="110"/>
      <c r="J42" s="112"/>
      <c r="K42" s="44"/>
      <c r="L42" s="103"/>
    </row>
    <row r="43" spans="1:15" s="24" customFormat="1" ht="18" customHeight="1" x14ac:dyDescent="0.25">
      <c r="A43" s="78"/>
      <c r="B43" s="25"/>
      <c r="C43" s="109"/>
      <c r="D43" s="216" t="s">
        <v>165</v>
      </c>
      <c r="E43" s="169" t="str">
        <f>IF($K$71=2,"","Betrag in €")</f>
        <v>Betrag in €</v>
      </c>
      <c r="F43" s="228"/>
      <c r="G43" s="111"/>
      <c r="H43" s="111"/>
      <c r="I43" s="111"/>
      <c r="J43" s="112"/>
      <c r="K43" s="44"/>
      <c r="L43" s="103"/>
    </row>
    <row r="44" spans="1:15" s="24" customFormat="1" ht="18" customHeight="1" x14ac:dyDescent="0.25">
      <c r="A44" s="78"/>
      <c r="B44" s="25"/>
      <c r="C44" s="109"/>
      <c r="D44" s="104"/>
      <c r="E44" s="104"/>
      <c r="F44" s="111"/>
      <c r="G44" s="111"/>
      <c r="H44" s="111"/>
      <c r="I44" s="111"/>
      <c r="J44" s="112"/>
      <c r="K44" s="44"/>
      <c r="L44" s="103"/>
    </row>
    <row r="45" spans="1:15" s="24" customFormat="1" ht="18" customHeight="1" x14ac:dyDescent="0.25">
      <c r="A45" s="78"/>
      <c r="B45" s="25"/>
      <c r="C45" s="109"/>
      <c r="D45" s="104"/>
      <c r="E45" s="104"/>
      <c r="F45" s="111"/>
      <c r="G45" s="111"/>
      <c r="H45" s="111"/>
      <c r="I45" s="111"/>
      <c r="J45" s="112"/>
      <c r="K45" s="44"/>
      <c r="L45" s="103"/>
    </row>
    <row r="46" spans="1:15" s="24" customFormat="1" ht="4" customHeight="1" x14ac:dyDescent="0.25">
      <c r="A46" s="78"/>
      <c r="B46" s="25"/>
      <c r="C46" s="86"/>
      <c r="D46" s="107"/>
      <c r="E46" s="107"/>
      <c r="F46" s="107"/>
      <c r="G46" s="107"/>
      <c r="H46" s="107"/>
      <c r="I46" s="107"/>
      <c r="J46" s="106"/>
      <c r="K46" s="44"/>
      <c r="L46" s="103"/>
    </row>
    <row r="47" spans="1:15" s="24" customFormat="1" ht="8.15" customHeight="1" x14ac:dyDescent="0.25">
      <c r="A47" s="78"/>
      <c r="B47" s="25"/>
      <c r="C47" s="25"/>
      <c r="D47" s="174"/>
      <c r="E47" s="174"/>
      <c r="F47" s="174"/>
      <c r="G47" s="174"/>
      <c r="H47" s="174"/>
      <c r="I47" s="174"/>
      <c r="J47" s="25"/>
      <c r="K47" s="79"/>
      <c r="L47" s="103"/>
    </row>
    <row r="48" spans="1:15" ht="18" customHeight="1" x14ac:dyDescent="0.25">
      <c r="A48" s="32"/>
      <c r="B48" s="65" t="s">
        <v>437</v>
      </c>
      <c r="C48" s="65"/>
      <c r="D48" s="33"/>
      <c r="E48" s="33"/>
      <c r="F48" s="33"/>
      <c r="G48" s="33"/>
      <c r="H48" s="33"/>
      <c r="I48" s="33"/>
      <c r="J48" s="33"/>
      <c r="K48" s="34"/>
      <c r="L48" s="363"/>
    </row>
    <row r="49" spans="1:12" s="24" customFormat="1" ht="4" customHeight="1" x14ac:dyDescent="0.25">
      <c r="A49" s="36"/>
      <c r="B49" s="37"/>
      <c r="C49" s="327"/>
      <c r="D49" s="328"/>
      <c r="E49" s="187"/>
      <c r="F49" s="187"/>
      <c r="G49" s="187"/>
      <c r="H49" s="187"/>
      <c r="I49" s="187"/>
      <c r="J49" s="329"/>
      <c r="K49" s="38"/>
      <c r="L49" s="103"/>
    </row>
    <row r="50" spans="1:12" s="31" customFormat="1" ht="18" customHeight="1" x14ac:dyDescent="0.25">
      <c r="A50" s="39"/>
      <c r="B50" s="25" t="s">
        <v>286</v>
      </c>
      <c r="C50" s="109"/>
      <c r="D50" s="104" t="s">
        <v>287</v>
      </c>
      <c r="E50" s="110"/>
      <c r="F50" s="45"/>
      <c r="G50" s="276"/>
      <c r="H50" s="182"/>
      <c r="I50" s="182"/>
      <c r="J50" s="112"/>
      <c r="K50" s="41"/>
      <c r="L50" s="103"/>
    </row>
    <row r="51" spans="1:12" s="24" customFormat="1" ht="4" customHeight="1" x14ac:dyDescent="0.25">
      <c r="A51" s="78"/>
      <c r="B51" s="25"/>
      <c r="C51" s="271"/>
      <c r="D51" s="104"/>
      <c r="E51" s="104"/>
      <c r="F51" s="104"/>
      <c r="G51" s="104"/>
      <c r="H51" s="104"/>
      <c r="I51" s="104"/>
      <c r="J51" s="272"/>
      <c r="K51" s="79"/>
      <c r="L51" s="103"/>
    </row>
    <row r="52" spans="1:12" s="31" customFormat="1" ht="18" customHeight="1" x14ac:dyDescent="0.25">
      <c r="A52" s="39"/>
      <c r="B52" s="25"/>
      <c r="C52" s="109"/>
      <c r="D52" s="104" t="s">
        <v>426</v>
      </c>
      <c r="E52" s="110"/>
      <c r="F52" s="45"/>
      <c r="G52" s="276"/>
      <c r="H52" s="182"/>
      <c r="I52" s="182"/>
      <c r="J52" s="112"/>
      <c r="K52" s="41"/>
      <c r="L52" s="103"/>
    </row>
    <row r="53" spans="1:12" s="24" customFormat="1" ht="4" customHeight="1" x14ac:dyDescent="0.25">
      <c r="A53" s="78"/>
      <c r="B53" s="25"/>
      <c r="C53" s="271"/>
      <c r="D53" s="104"/>
      <c r="E53" s="104"/>
      <c r="F53" s="104"/>
      <c r="G53" s="104"/>
      <c r="H53" s="104"/>
      <c r="I53" s="104"/>
      <c r="J53" s="272"/>
      <c r="K53" s="79"/>
      <c r="L53" s="103"/>
    </row>
    <row r="54" spans="1:12" s="31" customFormat="1" ht="18" customHeight="1" x14ac:dyDescent="0.25">
      <c r="A54" s="39"/>
      <c r="B54" s="50"/>
      <c r="C54" s="109"/>
      <c r="D54" s="278" t="s">
        <v>456</v>
      </c>
      <c r="E54" s="110"/>
      <c r="F54" s="403"/>
      <c r="G54" s="277"/>
      <c r="H54" s="277"/>
      <c r="I54" s="277"/>
      <c r="J54" s="112"/>
      <c r="K54" s="41"/>
      <c r="L54" s="68"/>
    </row>
    <row r="55" spans="1:12" s="24" customFormat="1" ht="4" customHeight="1" x14ac:dyDescent="0.25">
      <c r="A55" s="78"/>
      <c r="B55" s="25"/>
      <c r="C55" s="271"/>
      <c r="D55" s="104"/>
      <c r="E55" s="104"/>
      <c r="F55" s="104"/>
      <c r="G55" s="104"/>
      <c r="H55" s="104"/>
      <c r="I55" s="104"/>
      <c r="J55" s="272"/>
      <c r="K55" s="79"/>
      <c r="L55" s="68"/>
    </row>
    <row r="56" spans="1:12" s="31" customFormat="1" ht="18" customHeight="1" x14ac:dyDescent="0.25">
      <c r="A56" s="39"/>
      <c r="B56" s="50"/>
      <c r="C56" s="109"/>
      <c r="D56" s="279" t="s">
        <v>496</v>
      </c>
      <c r="E56" s="110"/>
      <c r="F56" s="403"/>
      <c r="G56" s="277"/>
      <c r="H56" s="277"/>
      <c r="I56" s="277"/>
      <c r="J56" s="112"/>
      <c r="K56" s="41"/>
      <c r="L56" s="103" t="b">
        <v>0</v>
      </c>
    </row>
    <row r="57" spans="1:12" s="24" customFormat="1" ht="4" customHeight="1" x14ac:dyDescent="0.25">
      <c r="A57" s="78"/>
      <c r="B57" s="25"/>
      <c r="C57" s="271"/>
      <c r="D57" s="104"/>
      <c r="E57" s="104"/>
      <c r="F57" s="104"/>
      <c r="G57" s="104"/>
      <c r="H57" s="104"/>
      <c r="I57" s="104"/>
      <c r="J57" s="272"/>
      <c r="K57" s="79"/>
      <c r="L57" s="68"/>
    </row>
    <row r="58" spans="1:12" s="31" customFormat="1" ht="18" customHeight="1" x14ac:dyDescent="0.25">
      <c r="A58" s="39"/>
      <c r="B58" s="50"/>
      <c r="C58" s="109"/>
      <c r="D58" s="279" t="s">
        <v>457</v>
      </c>
      <c r="E58" s="110"/>
      <c r="F58" s="403"/>
      <c r="G58" s="277"/>
      <c r="H58" s="277"/>
      <c r="I58" s="277"/>
      <c r="J58" s="112"/>
      <c r="K58" s="41"/>
      <c r="L58" s="103" t="b">
        <v>0</v>
      </c>
    </row>
    <row r="59" spans="1:12" s="24" customFormat="1" ht="4" customHeight="1" x14ac:dyDescent="0.25">
      <c r="A59" s="78"/>
      <c r="B59" s="25"/>
      <c r="C59" s="271"/>
      <c r="D59" s="104"/>
      <c r="E59" s="104"/>
      <c r="F59" s="104"/>
      <c r="G59" s="104"/>
      <c r="H59" s="104"/>
      <c r="I59" s="104"/>
      <c r="J59" s="272"/>
      <c r="K59" s="79"/>
      <c r="L59" s="68"/>
    </row>
    <row r="60" spans="1:12" s="31" customFormat="1" ht="18" customHeight="1" x14ac:dyDescent="0.25">
      <c r="A60" s="39"/>
      <c r="B60" s="50"/>
      <c r="C60" s="109"/>
      <c r="D60" s="279" t="s">
        <v>497</v>
      </c>
      <c r="E60" s="110"/>
      <c r="F60" s="403"/>
      <c r="G60" s="277"/>
      <c r="H60" s="277"/>
      <c r="I60" s="277"/>
      <c r="J60" s="112"/>
      <c r="K60" s="41"/>
      <c r="L60" s="103" t="b">
        <v>0</v>
      </c>
    </row>
    <row r="61" spans="1:12" s="24" customFormat="1" ht="4" customHeight="1" x14ac:dyDescent="0.25">
      <c r="A61" s="78"/>
      <c r="B61" s="25"/>
      <c r="C61" s="271"/>
      <c r="D61" s="104"/>
      <c r="E61" s="104"/>
      <c r="F61" s="104"/>
      <c r="G61" s="104"/>
      <c r="H61" s="104"/>
      <c r="I61" s="104"/>
      <c r="J61" s="272"/>
      <c r="K61" s="79"/>
      <c r="L61" s="68"/>
    </row>
    <row r="62" spans="1:12" s="31" customFormat="1" ht="18" customHeight="1" x14ac:dyDescent="0.25">
      <c r="A62" s="39"/>
      <c r="B62" s="50"/>
      <c r="C62" s="109"/>
      <c r="D62" s="279" t="s">
        <v>498</v>
      </c>
      <c r="E62" s="110"/>
      <c r="F62" s="403"/>
      <c r="G62" s="277"/>
      <c r="H62" s="277"/>
      <c r="I62" s="277"/>
      <c r="J62" s="112"/>
      <c r="K62" s="41"/>
      <c r="L62" s="103" t="b">
        <v>0</v>
      </c>
    </row>
    <row r="63" spans="1:12" s="24" customFormat="1" ht="4" customHeight="1" x14ac:dyDescent="0.25">
      <c r="A63" s="78"/>
      <c r="B63" s="25"/>
      <c r="C63" s="271"/>
      <c r="D63" s="104"/>
      <c r="E63" s="104"/>
      <c r="F63" s="104"/>
      <c r="G63" s="104"/>
      <c r="H63" s="104"/>
      <c r="I63" s="104"/>
      <c r="J63" s="272"/>
      <c r="K63" s="79"/>
      <c r="L63" s="68"/>
    </row>
    <row r="64" spans="1:12" s="31" customFormat="1" ht="18" customHeight="1" x14ac:dyDescent="0.25">
      <c r="A64" s="39"/>
      <c r="B64" s="50"/>
      <c r="C64" s="109"/>
      <c r="D64" s="279" t="s">
        <v>431</v>
      </c>
      <c r="E64" s="110"/>
      <c r="F64" s="403"/>
      <c r="G64" s="277"/>
      <c r="H64" s="277"/>
      <c r="I64" s="277"/>
      <c r="J64" s="112"/>
      <c r="K64" s="41"/>
      <c r="L64" s="103" t="b">
        <v>0</v>
      </c>
    </row>
    <row r="65" spans="1:12" s="24" customFormat="1" ht="4" customHeight="1" x14ac:dyDescent="0.25">
      <c r="A65" s="78"/>
      <c r="B65" s="25"/>
      <c r="C65" s="271"/>
      <c r="D65" s="104"/>
      <c r="E65" s="104"/>
      <c r="F65" s="104"/>
      <c r="G65" s="104"/>
      <c r="H65" s="104"/>
      <c r="I65" s="104"/>
      <c r="J65" s="272"/>
      <c r="K65" s="79"/>
      <c r="L65" s="68"/>
    </row>
    <row r="66" spans="1:12" s="31" customFormat="1" ht="18" customHeight="1" x14ac:dyDescent="0.25">
      <c r="A66" s="39"/>
      <c r="B66" s="50"/>
      <c r="C66" s="109"/>
      <c r="D66" s="279"/>
      <c r="E66" s="110"/>
      <c r="F66" s="403"/>
      <c r="G66" s="277"/>
      <c r="H66" s="277"/>
      <c r="I66" s="277"/>
      <c r="J66" s="112"/>
      <c r="K66" s="41"/>
      <c r="L66" s="103" t="b">
        <v>0</v>
      </c>
    </row>
    <row r="67" spans="1:12" s="31" customFormat="1" ht="18" customHeight="1" x14ac:dyDescent="0.25">
      <c r="A67" s="39"/>
      <c r="B67" s="50"/>
      <c r="C67" s="109"/>
      <c r="D67" s="279" t="s">
        <v>458</v>
      </c>
      <c r="E67" s="110"/>
      <c r="F67" s="403"/>
      <c r="G67" s="277"/>
      <c r="H67" s="277"/>
      <c r="I67" s="277"/>
      <c r="J67" s="112"/>
      <c r="K67" s="41"/>
      <c r="L67" s="68"/>
    </row>
    <row r="68" spans="1:12" s="24" customFormat="1" ht="4" customHeight="1" x14ac:dyDescent="0.25">
      <c r="A68" s="78"/>
      <c r="B68" s="25"/>
      <c r="C68" s="180"/>
      <c r="D68" s="107"/>
      <c r="E68" s="107"/>
      <c r="F68" s="107"/>
      <c r="G68" s="107"/>
      <c r="H68" s="107"/>
      <c r="I68" s="107"/>
      <c r="J68" s="106"/>
      <c r="K68" s="79"/>
      <c r="L68" s="103"/>
    </row>
    <row r="69" spans="1:12" s="26" customFormat="1" ht="6" customHeight="1" x14ac:dyDescent="0.25">
      <c r="A69" s="121"/>
      <c r="B69" s="55"/>
      <c r="C69" s="55"/>
      <c r="D69" s="55"/>
      <c r="E69" s="55"/>
      <c r="F69" s="55"/>
      <c r="G69" s="55"/>
      <c r="H69" s="55"/>
      <c r="I69" s="55"/>
      <c r="J69" s="55"/>
      <c r="K69" s="56"/>
      <c r="L69" s="365"/>
    </row>
    <row r="70" spans="1:12" s="26" customFormat="1" ht="12" customHeight="1" x14ac:dyDescent="0.25">
      <c r="A70" s="330"/>
      <c r="B70" s="331"/>
      <c r="L70" s="365"/>
    </row>
    <row r="71" spans="1:12" s="50" customFormat="1" ht="4" customHeight="1" x14ac:dyDescent="0.25">
      <c r="K71" s="26"/>
      <c r="L71" s="365"/>
    </row>
    <row r="72" spans="1:12" s="24" customFormat="1" ht="11.15" customHeight="1" x14ac:dyDescent="0.25">
      <c r="A72" s="58"/>
      <c r="B72" s="59"/>
      <c r="C72" s="59"/>
      <c r="D72" s="59"/>
      <c r="E72" s="59"/>
      <c r="F72" s="59"/>
      <c r="G72" s="59"/>
      <c r="H72" s="59"/>
      <c r="I72" s="59"/>
      <c r="L72" s="103"/>
    </row>
    <row r="73" spans="1:12" s="31" customFormat="1" ht="4" customHeight="1" x14ac:dyDescent="0.25">
      <c r="A73" s="61"/>
      <c r="B73" s="62"/>
      <c r="C73" s="62"/>
      <c r="D73" s="62"/>
      <c r="E73" s="62"/>
      <c r="F73" s="62"/>
      <c r="G73" s="62"/>
      <c r="H73" s="62"/>
      <c r="I73" s="62"/>
      <c r="L73" s="103"/>
    </row>
    <row r="77" spans="1:12" s="31" customFormat="1" ht="9.75" customHeight="1" x14ac:dyDescent="0.25">
      <c r="A77" s="21" t="str">
        <f>'Blatt 1 Allgemeine Angaben'!$A$66</f>
        <v>Antrag auf Teilnahme Mehrgefahrenversicherung</v>
      </c>
      <c r="B77" s="62"/>
      <c r="C77" s="62"/>
      <c r="D77" s="62"/>
      <c r="E77" s="62"/>
      <c r="L77" s="103"/>
    </row>
    <row r="78" spans="1:12" s="31" customFormat="1" ht="11.15" customHeight="1" x14ac:dyDescent="0.25">
      <c r="A78" s="63" t="str">
        <f>'Blatt 1 Allgemeine Angaben'!$A$67</f>
        <v>Anlage 1.0 zur BDA; Stand: 23.08.24</v>
      </c>
      <c r="B78" s="62"/>
      <c r="C78" s="62"/>
      <c r="D78" s="62"/>
      <c r="E78" s="62"/>
      <c r="F78" s="22"/>
      <c r="G78" s="22"/>
      <c r="H78" s="22"/>
      <c r="I78" s="22"/>
      <c r="L78" s="103"/>
    </row>
  </sheetData>
  <sheetProtection algorithmName="SHA-512" hashValue="5LP5dk99Tgj5bMpHreNfDssgw+7XUXx6iqShmk1i3tNipZt12XeiXK9T+ndfek4lhzb0PUGQAFxgJpTlXl4+EQ==" saltValue="8qpAH+jU8Js6c5LqGZFU4g==" spinCount="100000" sheet="1" selectLockedCells="1" autoFilter="0"/>
  <conditionalFormatting sqref="D22:I23 D26:I42 E24:I24">
    <cfRule type="expression" dxfId="23" priority="30">
      <formula>$L$20=2</formula>
    </cfRule>
  </conditionalFormatting>
  <conditionalFormatting sqref="D31:I42">
    <cfRule type="expression" dxfId="22" priority="29">
      <formula>$L$29=2</formula>
    </cfRule>
  </conditionalFormatting>
  <conditionalFormatting sqref="D11:I13">
    <cfRule type="expression" dxfId="21" priority="4">
      <formula>$L$9=1</formula>
    </cfRule>
  </conditionalFormatting>
  <conditionalFormatting sqref="D25:I25">
    <cfRule type="expression" dxfId="20" priority="2">
      <formula>$L$20=2</formula>
    </cfRule>
  </conditionalFormatting>
  <conditionalFormatting sqref="D24">
    <cfRule type="expression" dxfId="19" priority="1">
      <formula>$L$20=2</formula>
    </cfRule>
  </conditionalFormatting>
  <dataValidations count="2">
    <dataValidation type="list" allowBlank="1" showErrorMessage="1" errorTitle="Ergebnis" error="Bitte auswählen!" sqref="I29 I20 I9" xr:uid="{00000000-0002-0000-0200-000000000000}">
      <formula1>Ergebnis</formula1>
    </dataValidation>
    <dataValidation type="list" allowBlank="1" showInputMessage="1" showErrorMessage="1" sqref="F50" xr:uid="{3F237007-71FE-41BD-85AD-7A7C1059D991}">
      <formula1>Versicherung</formula1>
    </dataValidation>
  </dataValidations>
  <pageMargins left="0.59055118110236227" right="0.39370078740157483" top="0.19685039370078741" bottom="0.39370078740157483" header="0.19685039370078741" footer="0.19685039370078741"/>
  <pageSetup paperSize="9" scale="94" orientation="portrait" r:id="rId1"/>
  <headerFooter>
    <oddFooter xml:space="preserve">&amp;C&amp;A Seite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56" r:id="rId4" name="Check Box 60">
              <controlPr defaultSize="0" autoFill="0" autoLine="0" autoPict="0">
                <anchor moveWithCells="1">
                  <from>
                    <xdr:col>3</xdr:col>
                    <xdr:colOff>31750</xdr:colOff>
                    <xdr:row>54</xdr:row>
                    <xdr:rowOff>38100</xdr:rowOff>
                  </from>
                  <to>
                    <xdr:col>3</xdr:col>
                    <xdr:colOff>222250</xdr:colOff>
                    <xdr:row>55</xdr:row>
                    <xdr:rowOff>209550</xdr:rowOff>
                  </to>
                </anchor>
              </controlPr>
            </control>
          </mc:Choice>
        </mc:AlternateContent>
        <mc:AlternateContent xmlns:mc="http://schemas.openxmlformats.org/markup-compatibility/2006">
          <mc:Choice Requires="x14">
            <control shapeId="4157" r:id="rId5" name="Check Box 61">
              <controlPr defaultSize="0" autoFill="0" autoLine="0" autoPict="0">
                <anchor moveWithCells="1">
                  <from>
                    <xdr:col>3</xdr:col>
                    <xdr:colOff>31750</xdr:colOff>
                    <xdr:row>56</xdr:row>
                    <xdr:rowOff>38100</xdr:rowOff>
                  </from>
                  <to>
                    <xdr:col>3</xdr:col>
                    <xdr:colOff>222250</xdr:colOff>
                    <xdr:row>57</xdr:row>
                    <xdr:rowOff>209550</xdr:rowOff>
                  </to>
                </anchor>
              </controlPr>
            </control>
          </mc:Choice>
        </mc:AlternateContent>
        <mc:AlternateContent xmlns:mc="http://schemas.openxmlformats.org/markup-compatibility/2006">
          <mc:Choice Requires="x14">
            <control shapeId="4158" r:id="rId6" name="Check Box 62">
              <controlPr defaultSize="0" autoFill="0" autoLine="0" autoPict="0">
                <anchor moveWithCells="1">
                  <from>
                    <xdr:col>3</xdr:col>
                    <xdr:colOff>31750</xdr:colOff>
                    <xdr:row>58</xdr:row>
                    <xdr:rowOff>38100</xdr:rowOff>
                  </from>
                  <to>
                    <xdr:col>3</xdr:col>
                    <xdr:colOff>222250</xdr:colOff>
                    <xdr:row>59</xdr:row>
                    <xdr:rowOff>209550</xdr:rowOff>
                  </to>
                </anchor>
              </controlPr>
            </control>
          </mc:Choice>
        </mc:AlternateContent>
        <mc:AlternateContent xmlns:mc="http://schemas.openxmlformats.org/markup-compatibility/2006">
          <mc:Choice Requires="x14">
            <control shapeId="4159" r:id="rId7" name="Check Box 63">
              <controlPr defaultSize="0" autoFill="0" autoLine="0" autoPict="0">
                <anchor moveWithCells="1">
                  <from>
                    <xdr:col>3</xdr:col>
                    <xdr:colOff>31750</xdr:colOff>
                    <xdr:row>60</xdr:row>
                    <xdr:rowOff>38100</xdr:rowOff>
                  </from>
                  <to>
                    <xdr:col>3</xdr:col>
                    <xdr:colOff>222250</xdr:colOff>
                    <xdr:row>61</xdr:row>
                    <xdr:rowOff>209550</xdr:rowOff>
                  </to>
                </anchor>
              </controlPr>
            </control>
          </mc:Choice>
        </mc:AlternateContent>
        <mc:AlternateContent xmlns:mc="http://schemas.openxmlformats.org/markup-compatibility/2006">
          <mc:Choice Requires="x14">
            <control shapeId="4160" r:id="rId8" name="Check Box 64">
              <controlPr defaultSize="0" autoFill="0" autoLine="0" autoPict="0">
                <anchor moveWithCells="1">
                  <from>
                    <xdr:col>3</xdr:col>
                    <xdr:colOff>31750</xdr:colOff>
                    <xdr:row>62</xdr:row>
                    <xdr:rowOff>38100</xdr:rowOff>
                  </from>
                  <to>
                    <xdr:col>3</xdr:col>
                    <xdr:colOff>222250</xdr:colOff>
                    <xdr:row>63</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92D050"/>
    <pageSetUpPr fitToPage="1"/>
  </sheetPr>
  <dimension ref="A1:AR223"/>
  <sheetViews>
    <sheetView showGridLines="0" topLeftCell="A2" workbookViewId="0"/>
  </sheetViews>
  <sheetFormatPr baseColWidth="10" defaultColWidth="12.59765625" defaultRowHeight="11.5" x14ac:dyDescent="0.25"/>
  <cols>
    <col min="1" max="1" width="1.69921875" style="35" customWidth="1"/>
    <col min="2" max="2" width="6.69921875" style="35" customWidth="1"/>
    <col min="3" max="3" width="0.8984375" style="35" customWidth="1"/>
    <col min="4" max="4" width="18" style="35" bestFit="1" customWidth="1"/>
    <col min="5" max="5" width="28" style="35" customWidth="1"/>
    <col min="6" max="6" width="0.8984375" style="35" customWidth="1"/>
    <col min="7" max="7" width="18.8984375" style="35" customWidth="1"/>
    <col min="8" max="8" width="0.8984375" style="35" customWidth="1"/>
    <col min="9" max="9" width="8.09765625" style="35" customWidth="1"/>
    <col min="10" max="10" width="0.8984375" style="35" customWidth="1"/>
    <col min="11" max="11" width="6.69921875" style="35" customWidth="1"/>
    <col min="12" max="12" width="0.8984375" style="35" customWidth="1"/>
    <col min="13" max="13" width="6.69921875" style="35" customWidth="1"/>
    <col min="14" max="14" width="0.8984375" style="35" customWidth="1"/>
    <col min="15" max="15" width="6.69921875" style="35" customWidth="1"/>
    <col min="16" max="16" width="0.8984375" style="35" customWidth="1"/>
    <col min="17" max="17" width="6.69921875" style="35" customWidth="1"/>
    <col min="18" max="18" width="0.8984375" style="35" customWidth="1"/>
    <col min="19" max="19" width="6.69921875" style="35" customWidth="1"/>
    <col min="20" max="20" width="0.8984375" style="35" customWidth="1"/>
    <col min="21" max="21" width="17.69921875" style="35" bestFit="1" customWidth="1"/>
    <col min="22" max="22" width="0.8984375" style="35" customWidth="1"/>
    <col min="23" max="23" width="18.69921875" style="35" customWidth="1"/>
    <col min="24" max="24" width="0.8984375" style="35" customWidth="1"/>
    <col min="25" max="25" width="1" style="35" customWidth="1"/>
    <col min="26" max="26" width="6.3984375" style="35" hidden="1" customWidth="1"/>
    <col min="27" max="27" width="20.69921875" style="35" hidden="1" customWidth="1"/>
    <col min="28" max="28" width="5.69921875" style="35" hidden="1" customWidth="1"/>
    <col min="29" max="43" width="12.69921875" style="35" hidden="1" customWidth="1"/>
    <col min="44" max="44" width="12.59765625" customWidth="1"/>
    <col min="45" max="16384" width="12.59765625" style="35"/>
  </cols>
  <sheetData>
    <row r="1" spans="1:43" ht="15" hidden="1" customHeight="1" x14ac:dyDescent="0.25">
      <c r="A1" s="67"/>
      <c r="B1" s="67"/>
      <c r="C1" s="67"/>
      <c r="D1" s="150">
        <v>1</v>
      </c>
      <c r="E1" s="150">
        <v>2</v>
      </c>
      <c r="F1" s="150">
        <v>3</v>
      </c>
      <c r="G1" s="150">
        <v>4</v>
      </c>
      <c r="H1" s="150">
        <v>5</v>
      </c>
      <c r="I1" s="150">
        <v>16</v>
      </c>
      <c r="J1" s="150">
        <v>15</v>
      </c>
      <c r="K1" s="150">
        <v>18</v>
      </c>
      <c r="L1" s="150">
        <v>17</v>
      </c>
      <c r="M1" s="150">
        <v>20</v>
      </c>
      <c r="N1" s="150">
        <v>19</v>
      </c>
      <c r="O1" s="150">
        <v>22</v>
      </c>
      <c r="P1" s="150">
        <v>21</v>
      </c>
      <c r="Q1" s="150">
        <v>24</v>
      </c>
      <c r="R1" s="150">
        <v>23</v>
      </c>
      <c r="S1" s="150">
        <v>26</v>
      </c>
      <c r="T1" s="150">
        <v>25</v>
      </c>
      <c r="U1" s="150">
        <v>28</v>
      </c>
      <c r="V1" s="150">
        <v>27</v>
      </c>
      <c r="W1" s="150">
        <v>30</v>
      </c>
      <c r="X1" s="150">
        <v>29</v>
      </c>
      <c r="Y1" s="150">
        <v>31</v>
      </c>
      <c r="Z1" s="150"/>
      <c r="AA1" s="150">
        <v>36</v>
      </c>
      <c r="AB1" s="150">
        <v>37</v>
      </c>
      <c r="AC1" s="150">
        <v>38</v>
      </c>
      <c r="AD1" s="150">
        <v>39</v>
      </c>
      <c r="AE1" s="150">
        <v>40</v>
      </c>
      <c r="AF1" s="150">
        <v>41</v>
      </c>
      <c r="AG1" s="150">
        <v>42</v>
      </c>
      <c r="AH1" s="150">
        <v>43</v>
      </c>
      <c r="AI1" s="150">
        <v>44</v>
      </c>
      <c r="AJ1" s="150">
        <v>45</v>
      </c>
      <c r="AK1" s="150">
        <v>46</v>
      </c>
      <c r="AL1" s="150">
        <v>47</v>
      </c>
      <c r="AM1" s="150">
        <v>48</v>
      </c>
      <c r="AN1" s="150">
        <v>49</v>
      </c>
      <c r="AO1" s="150">
        <v>50</v>
      </c>
      <c r="AP1" s="150">
        <v>51</v>
      </c>
      <c r="AQ1" s="150">
        <v>52</v>
      </c>
    </row>
    <row r="2" spans="1:43" s="24" customFormat="1" ht="15" customHeight="1" x14ac:dyDescent="0.2">
      <c r="A2" s="75" t="str">
        <f>CONCATENATE("EU-Reg.Nr. 276 03 ",'Blatt 1 Allgemeine Angaben'!AN5)</f>
        <v xml:space="preserve">EU-Reg.Nr. 276 03   </v>
      </c>
      <c r="B2" s="75"/>
      <c r="C2" s="75"/>
      <c r="Y2" s="124" t="str">
        <f>'Blatt 1 Allgemeine Angaben'!$A$66</f>
        <v>Antrag auf Teilnahme Mehrgefahrenversicherung</v>
      </c>
      <c r="AA2" s="124"/>
      <c r="AB2" s="67"/>
      <c r="AC2" s="67"/>
      <c r="AD2" s="67"/>
      <c r="AE2" s="67"/>
      <c r="AF2" s="67"/>
      <c r="AG2" s="67"/>
      <c r="AH2" s="67"/>
      <c r="AI2" s="67"/>
      <c r="AJ2" s="67"/>
      <c r="AK2" s="67"/>
      <c r="AL2" s="67"/>
      <c r="AM2" s="67"/>
      <c r="AN2" s="67"/>
      <c r="AO2" s="67"/>
      <c r="AP2" s="152"/>
      <c r="AQ2" s="152"/>
    </row>
    <row r="3" spans="1:43" s="24" customFormat="1" ht="15" customHeight="1" x14ac:dyDescent="0.2">
      <c r="A3" s="75" t="str">
        <f>CONCATENATE("Begünstigter ",IF('Blatt 1 Allgemeine Angaben'!$O$23="","_________________________",'Blatt 1 Allgemeine Angaben'!$O$23))</f>
        <v>Begünstigter _________________________</v>
      </c>
      <c r="B3" s="75"/>
      <c r="C3" s="75"/>
      <c r="Y3" s="125" t="str">
        <f>'Blatt 1 Allgemeine Angaben'!$A$67</f>
        <v>Anlage 1.0 zur BDA; Stand: 23.08.24</v>
      </c>
      <c r="AA3" s="124"/>
      <c r="AB3" s="67"/>
      <c r="AC3" s="67"/>
      <c r="AD3" s="67"/>
      <c r="AE3" s="67"/>
      <c r="AF3" s="67"/>
      <c r="AG3" s="67"/>
      <c r="AH3" s="67"/>
      <c r="AI3" s="67"/>
      <c r="AJ3" s="67"/>
      <c r="AK3" s="67"/>
      <c r="AL3" s="67"/>
      <c r="AM3" s="67"/>
      <c r="AN3" s="67"/>
      <c r="AO3" s="67"/>
      <c r="AP3" s="152"/>
      <c r="AQ3" s="152"/>
    </row>
    <row r="4" spans="1:43" s="24" customFormat="1" ht="8.15" customHeight="1" x14ac:dyDescent="0.2">
      <c r="AA4" s="124"/>
      <c r="AB4" s="67"/>
      <c r="AC4" s="67"/>
      <c r="AD4" s="67"/>
      <c r="AE4" s="67"/>
      <c r="AF4" s="67"/>
      <c r="AG4" s="67"/>
      <c r="AH4" s="67"/>
      <c r="AI4" s="67"/>
      <c r="AJ4" s="67"/>
      <c r="AK4" s="67"/>
      <c r="AL4" s="67"/>
      <c r="AM4" s="67"/>
      <c r="AN4" s="67"/>
      <c r="AO4" s="67"/>
      <c r="AP4" s="152"/>
      <c r="AQ4" s="152"/>
    </row>
    <row r="5" spans="1:43" ht="18" customHeight="1" x14ac:dyDescent="0.25">
      <c r="A5" s="32"/>
      <c r="B5" s="213" t="s">
        <v>427</v>
      </c>
      <c r="C5" s="33"/>
      <c r="D5" s="33"/>
      <c r="E5" s="33"/>
      <c r="F5" s="33"/>
      <c r="G5" s="33"/>
      <c r="H5" s="33"/>
      <c r="I5" s="33"/>
      <c r="J5" s="33"/>
      <c r="K5" s="33"/>
      <c r="L5" s="33"/>
      <c r="M5" s="33"/>
      <c r="N5" s="33"/>
      <c r="O5" s="33"/>
      <c r="P5" s="33"/>
      <c r="Q5" s="33"/>
      <c r="R5" s="33"/>
      <c r="S5" s="33"/>
      <c r="T5" s="33"/>
      <c r="U5" s="33"/>
      <c r="V5" s="33"/>
      <c r="W5" s="33"/>
      <c r="X5" s="33"/>
      <c r="Y5" s="34"/>
      <c r="Z5" s="34"/>
      <c r="AA5" s="124"/>
      <c r="AB5" s="67"/>
      <c r="AC5" s="204" t="str" cm="1">
        <f t="array" ref="AC5">"$A$2:$AN$"&amp;LOOKUP(2,1/(A1:A220&lt;&gt;0),ROW(A:A))-3</f>
        <v>$A$2:$AN$20</v>
      </c>
      <c r="AD5" s="67"/>
      <c r="AE5" s="67"/>
      <c r="AF5" s="67"/>
      <c r="AG5" s="67"/>
      <c r="AH5" s="67"/>
      <c r="AI5" s="67"/>
      <c r="AJ5" s="67"/>
      <c r="AK5" s="67"/>
      <c r="AL5" s="67"/>
      <c r="AM5" s="67"/>
      <c r="AN5" s="67"/>
      <c r="AO5" s="67"/>
      <c r="AP5" s="178">
        <v>0.5</v>
      </c>
      <c r="AQ5" s="177" t="s">
        <v>46</v>
      </c>
    </row>
    <row r="6" spans="1:43" s="28" customFormat="1" ht="8.15" customHeight="1" x14ac:dyDescent="0.2">
      <c r="A6" s="43"/>
      <c r="B6" s="26"/>
      <c r="C6" s="26"/>
      <c r="D6" s="26"/>
      <c r="E6" s="26"/>
      <c r="F6" s="26"/>
      <c r="G6" s="26"/>
      <c r="H6" s="26"/>
      <c r="I6" s="70"/>
      <c r="J6" s="70"/>
      <c r="K6" s="70"/>
      <c r="L6" s="70"/>
      <c r="M6" s="70"/>
      <c r="N6" s="70"/>
      <c r="O6" s="70"/>
      <c r="P6" s="70"/>
      <c r="Q6" s="70"/>
      <c r="R6" s="70"/>
      <c r="S6" s="70"/>
      <c r="T6" s="70"/>
      <c r="U6" s="70"/>
      <c r="V6" s="70"/>
      <c r="W6" s="70"/>
      <c r="X6" s="70"/>
      <c r="Y6" s="332"/>
      <c r="Z6" s="80"/>
      <c r="AA6" s="124"/>
      <c r="AB6" s="68"/>
      <c r="AC6" s="68"/>
      <c r="AD6" s="68"/>
      <c r="AE6" s="68"/>
      <c r="AF6" s="68"/>
      <c r="AG6" s="68"/>
      <c r="AH6" s="68"/>
      <c r="AI6" s="68"/>
      <c r="AJ6" s="67"/>
      <c r="AK6" s="67"/>
      <c r="AL6" s="67"/>
      <c r="AM6" s="67"/>
      <c r="AN6" s="67"/>
      <c r="AO6" s="68"/>
      <c r="AP6" s="153"/>
      <c r="AQ6" s="153"/>
    </row>
    <row r="7" spans="1:43" s="28" customFormat="1" ht="18" customHeight="1" x14ac:dyDescent="0.2">
      <c r="A7" s="43"/>
      <c r="B7" s="26"/>
      <c r="C7" s="26"/>
      <c r="D7" s="26" t="s">
        <v>429</v>
      </c>
      <c r="E7" s="26" t="str">
        <f>IF('Blatt 2 Angaben Begünstigte'!F50="","",'Blatt 2 Angaben Begünstigte'!F50)</f>
        <v/>
      </c>
      <c r="F7" s="26"/>
      <c r="G7" s="26"/>
      <c r="H7" s="26"/>
      <c r="I7" s="26"/>
      <c r="J7" s="26"/>
      <c r="K7" s="26"/>
      <c r="L7" s="26"/>
      <c r="M7" s="26"/>
      <c r="N7" s="26"/>
      <c r="O7" s="26"/>
      <c r="P7" s="26"/>
      <c r="Q7" s="317" t="s">
        <v>44</v>
      </c>
      <c r="R7" s="251"/>
      <c r="S7" s="251"/>
      <c r="T7" s="251"/>
      <c r="U7" s="251"/>
      <c r="V7" s="251"/>
      <c r="W7" s="318"/>
      <c r="X7" s="26"/>
      <c r="Y7" s="44"/>
      <c r="Z7" s="44"/>
      <c r="AA7" s="124"/>
      <c r="AB7" s="68"/>
      <c r="AC7" s="68"/>
      <c r="AD7" s="68"/>
      <c r="AE7" s="68"/>
      <c r="AF7" s="68"/>
      <c r="AG7" s="68"/>
      <c r="AH7" s="68"/>
      <c r="AI7" s="68"/>
      <c r="AJ7" s="67"/>
      <c r="AK7" s="67"/>
      <c r="AL7" s="67"/>
      <c r="AM7" s="67"/>
      <c r="AN7" s="67"/>
      <c r="AO7" s="68"/>
      <c r="AP7" s="153"/>
      <c r="AQ7" s="153"/>
    </row>
    <row r="8" spans="1:43" s="28" customFormat="1" ht="5.15" customHeight="1" x14ac:dyDescent="0.2">
      <c r="A8" s="43"/>
      <c r="B8" s="26"/>
      <c r="C8" s="26"/>
      <c r="D8" s="26"/>
      <c r="E8" s="26"/>
      <c r="F8" s="26"/>
      <c r="G8" s="26"/>
      <c r="H8" s="26"/>
      <c r="I8" s="26"/>
      <c r="J8" s="26"/>
      <c r="K8" s="26"/>
      <c r="L8" s="26"/>
      <c r="M8" s="26"/>
      <c r="N8" s="26"/>
      <c r="O8" s="26"/>
      <c r="P8" s="26"/>
      <c r="Q8" s="26"/>
      <c r="R8" s="26"/>
      <c r="S8" s="26"/>
      <c r="T8" s="26"/>
      <c r="U8" s="26"/>
      <c r="V8" s="26"/>
      <c r="W8" s="26"/>
      <c r="X8" s="26"/>
      <c r="Y8" s="44"/>
      <c r="Z8" s="44"/>
      <c r="AA8" s="124"/>
      <c r="AB8" s="68"/>
      <c r="AC8" s="68"/>
      <c r="AD8" s="68"/>
      <c r="AE8" s="68"/>
      <c r="AF8" s="68"/>
      <c r="AG8" s="68"/>
      <c r="AH8" s="68"/>
      <c r="AI8" s="68"/>
      <c r="AJ8" s="67"/>
      <c r="AK8" s="67"/>
      <c r="AL8" s="67"/>
      <c r="AM8" s="67"/>
      <c r="AN8" s="67"/>
      <c r="AO8" s="68"/>
      <c r="AP8" s="153"/>
      <c r="AQ8" s="153"/>
    </row>
    <row r="9" spans="1:43" s="28" customFormat="1" ht="18" customHeight="1" x14ac:dyDescent="0.2">
      <c r="A9" s="43"/>
      <c r="B9" s="26"/>
      <c r="C9" s="26"/>
      <c r="D9" s="26" t="s">
        <v>426</v>
      </c>
      <c r="E9" s="26" t="str">
        <f>IF('Blatt 2 Angaben Begünstigte'!F52="","",'Blatt 2 Angaben Begünstigte'!F52)</f>
        <v/>
      </c>
      <c r="F9" s="26"/>
      <c r="G9" s="26"/>
      <c r="H9" s="26"/>
      <c r="I9" s="26"/>
      <c r="J9" s="26"/>
      <c r="K9" s="26"/>
      <c r="L9" s="26"/>
      <c r="M9" s="26"/>
      <c r="N9" s="26"/>
      <c r="O9" s="26"/>
      <c r="P9" s="26"/>
      <c r="Q9" s="317" t="s">
        <v>430</v>
      </c>
      <c r="R9" s="251"/>
      <c r="S9" s="251"/>
      <c r="T9" s="251"/>
      <c r="U9" s="251"/>
      <c r="V9" s="251"/>
      <c r="W9" s="318"/>
      <c r="X9" s="26"/>
      <c r="Y9" s="44"/>
      <c r="Z9" s="44"/>
      <c r="AA9" s="124"/>
      <c r="AB9" s="68"/>
      <c r="AC9" s="68"/>
      <c r="AD9" s="68"/>
      <c r="AE9" s="68"/>
      <c r="AF9" s="68"/>
      <c r="AG9" s="68"/>
      <c r="AH9" s="68"/>
      <c r="AI9" s="68"/>
      <c r="AJ9" s="67"/>
      <c r="AK9" s="67"/>
      <c r="AL9" s="67"/>
      <c r="AM9" s="67"/>
      <c r="AN9" s="67"/>
      <c r="AO9" s="68"/>
      <c r="AP9" s="153"/>
      <c r="AQ9" s="153"/>
    </row>
    <row r="10" spans="1:43" s="28" customFormat="1" ht="5.15" customHeight="1" x14ac:dyDescent="0.2">
      <c r="A10" s="43"/>
      <c r="B10" s="26"/>
      <c r="C10" s="26"/>
      <c r="D10" s="26"/>
      <c r="E10" s="26"/>
      <c r="F10" s="26"/>
      <c r="G10" s="26"/>
      <c r="H10" s="26"/>
      <c r="I10" s="26"/>
      <c r="J10" s="26"/>
      <c r="K10" s="26"/>
      <c r="L10" s="26"/>
      <c r="M10" s="26"/>
      <c r="N10" s="26"/>
      <c r="O10" s="26"/>
      <c r="P10" s="26"/>
      <c r="Q10" s="26"/>
      <c r="R10" s="26"/>
      <c r="S10" s="26"/>
      <c r="T10" s="26"/>
      <c r="U10" s="26"/>
      <c r="V10" s="26"/>
      <c r="W10" s="26"/>
      <c r="X10" s="26"/>
      <c r="Y10" s="44"/>
      <c r="Z10" s="44"/>
      <c r="AA10" s="124"/>
      <c r="AB10" s="68"/>
      <c r="AC10" s="68"/>
      <c r="AD10" s="68"/>
      <c r="AE10" s="68"/>
      <c r="AF10" s="68"/>
      <c r="AG10" s="68"/>
      <c r="AH10" s="68"/>
      <c r="AI10" s="68"/>
      <c r="AJ10" s="67"/>
      <c r="AK10" s="67"/>
      <c r="AL10" s="67"/>
      <c r="AM10" s="67"/>
      <c r="AN10" s="67"/>
      <c r="AO10" s="68"/>
      <c r="AP10" s="153"/>
      <c r="AQ10" s="153"/>
    </row>
    <row r="11" spans="1:43" s="28" customFormat="1" ht="18" customHeight="1" x14ac:dyDescent="0.2">
      <c r="A11" s="43"/>
      <c r="B11" s="26"/>
      <c r="C11" s="26"/>
      <c r="D11" s="26" t="s">
        <v>478</v>
      </c>
      <c r="E11" s="26"/>
      <c r="F11" s="26"/>
      <c r="G11" s="425"/>
      <c r="H11" s="26"/>
      <c r="I11" s="426" t="str">
        <f>IF(G11&gt;2029, "Zusicherung maximal bis 2029","")</f>
        <v/>
      </c>
      <c r="J11" s="26"/>
      <c r="K11" s="26"/>
      <c r="L11" s="26"/>
      <c r="M11" s="26"/>
      <c r="N11" s="26"/>
      <c r="O11" s="26"/>
      <c r="P11" s="26"/>
      <c r="Q11" s="317" t="s">
        <v>432</v>
      </c>
      <c r="R11" s="251"/>
      <c r="S11" s="251"/>
      <c r="T11" s="251"/>
      <c r="U11" s="251"/>
      <c r="V11" s="251"/>
      <c r="W11" s="319" t="str">
        <f>IF(W9="","",IF(W9&gt;50000,25000,W9*0.5))</f>
        <v/>
      </c>
      <c r="X11" s="26"/>
      <c r="Y11" s="44"/>
      <c r="Z11" s="44"/>
      <c r="AA11" s="124"/>
      <c r="AB11" s="68"/>
      <c r="AC11" s="68"/>
      <c r="AD11" s="68"/>
      <c r="AE11" s="68"/>
      <c r="AF11" s="68"/>
      <c r="AG11" s="68"/>
      <c r="AH11" s="68"/>
      <c r="AI11" s="68"/>
      <c r="AJ11" s="67"/>
      <c r="AK11" s="67"/>
      <c r="AL11" s="67"/>
      <c r="AM11" s="67"/>
      <c r="AN11" s="67"/>
      <c r="AO11" s="68"/>
      <c r="AP11" s="153"/>
      <c r="AQ11" s="153"/>
    </row>
    <row r="12" spans="1:43" s="28" customFormat="1" ht="5.15" customHeight="1" x14ac:dyDescent="0.2">
      <c r="A12" s="43"/>
      <c r="B12" s="26"/>
      <c r="C12" s="26"/>
      <c r="D12" s="26"/>
      <c r="E12" s="26"/>
      <c r="F12" s="26"/>
      <c r="G12" s="26"/>
      <c r="H12" s="26"/>
      <c r="I12" s="26"/>
      <c r="J12" s="26"/>
      <c r="K12" s="26"/>
      <c r="L12" s="26"/>
      <c r="M12" s="26"/>
      <c r="N12" s="26"/>
      <c r="O12" s="26"/>
      <c r="P12" s="26"/>
      <c r="Q12" s="26"/>
      <c r="R12" s="26"/>
      <c r="S12" s="26"/>
      <c r="T12" s="26"/>
      <c r="U12" s="26"/>
      <c r="V12" s="26"/>
      <c r="W12" s="26"/>
      <c r="X12" s="26"/>
      <c r="Y12" s="44"/>
      <c r="Z12" s="44"/>
      <c r="AA12" s="124"/>
      <c r="AB12" s="68"/>
      <c r="AC12" s="68"/>
      <c r="AD12" s="68"/>
      <c r="AE12" s="68"/>
      <c r="AF12" s="68"/>
      <c r="AG12" s="68"/>
      <c r="AH12" s="68"/>
      <c r="AI12" s="68"/>
      <c r="AJ12" s="67"/>
      <c r="AK12" s="67"/>
      <c r="AL12" s="67"/>
      <c r="AM12" s="67"/>
      <c r="AN12" s="67"/>
      <c r="AO12" s="68"/>
      <c r="AP12" s="153"/>
      <c r="AQ12" s="153"/>
    </row>
    <row r="13" spans="1:43" s="28" customFormat="1" ht="8.15" customHeight="1" x14ac:dyDescent="0.2">
      <c r="A13" s="43"/>
      <c r="B13" s="26"/>
      <c r="C13" s="26"/>
      <c r="D13" s="26"/>
      <c r="E13" s="26"/>
      <c r="F13" s="26"/>
      <c r="G13" s="26"/>
      <c r="H13" s="26"/>
      <c r="I13" s="26"/>
      <c r="J13" s="26"/>
      <c r="K13" s="26"/>
      <c r="L13" s="26"/>
      <c r="M13" s="26"/>
      <c r="N13" s="26"/>
      <c r="O13" s="26"/>
      <c r="P13" s="26"/>
      <c r="Q13" s="26"/>
      <c r="R13" s="26"/>
      <c r="S13" s="26"/>
      <c r="T13" s="26"/>
      <c r="U13" s="26"/>
      <c r="V13" s="26"/>
      <c r="W13" s="26"/>
      <c r="X13" s="26"/>
      <c r="Y13" s="44"/>
      <c r="Z13" s="44"/>
      <c r="AA13" s="124"/>
      <c r="AB13" s="68"/>
      <c r="AC13" s="68"/>
      <c r="AD13" s="68"/>
      <c r="AE13" s="68"/>
      <c r="AF13" s="68"/>
      <c r="AG13" s="68"/>
      <c r="AH13" s="68"/>
      <c r="AI13" s="68"/>
      <c r="AJ13" s="67"/>
      <c r="AK13" s="67"/>
      <c r="AL13" s="67"/>
      <c r="AM13" s="67"/>
      <c r="AN13" s="67"/>
      <c r="AO13" s="68"/>
      <c r="AP13" s="153"/>
      <c r="AQ13" s="153"/>
    </row>
    <row r="14" spans="1:43" s="28" customFormat="1" ht="18" customHeight="1" x14ac:dyDescent="0.2">
      <c r="A14" s="43"/>
      <c r="B14" s="352"/>
      <c r="C14" s="353"/>
      <c r="D14" s="141" t="s">
        <v>428</v>
      </c>
      <c r="E14" s="307">
        <f>ROUND(SUBTOTAL(103,D$22:D$220),0)</f>
        <v>0</v>
      </c>
      <c r="F14" s="141"/>
      <c r="G14" s="144">
        <f>ROUND(SUBTOTAL(9,G$22:G$220),4)</f>
        <v>0</v>
      </c>
      <c r="H14" s="141"/>
      <c r="I14" s="311">
        <f>ROUND(SUBTOTAL(3,I$22:I$220),0)</f>
        <v>0</v>
      </c>
      <c r="J14" s="312"/>
      <c r="K14" s="311">
        <f>ROUND(SUBTOTAL(3,K$22:K$220),0)</f>
        <v>0</v>
      </c>
      <c r="L14" s="313"/>
      <c r="M14" s="311">
        <f>ROUND(SUBTOTAL(3,M$22:M$220),0)</f>
        <v>0</v>
      </c>
      <c r="N14" s="313"/>
      <c r="O14" s="311">
        <f>ROUND(SUBTOTAL(3,O$22:O$220),0)</f>
        <v>0</v>
      </c>
      <c r="P14" s="313"/>
      <c r="Q14" s="311">
        <f>ROUND(SUBTOTAL(3,Q$22:Q$220),0)</f>
        <v>0</v>
      </c>
      <c r="R14" s="313"/>
      <c r="S14" s="311">
        <f>ROUND(SUBTOTAL(3,S$22:S$220),0)</f>
        <v>0</v>
      </c>
      <c r="T14" s="313"/>
      <c r="U14" s="314"/>
      <c r="V14" s="313"/>
      <c r="W14" s="315">
        <f>ROUND(SUBTOTAL(9,W$22:W$220),2)</f>
        <v>0</v>
      </c>
      <c r="X14" s="316"/>
      <c r="Y14" s="333"/>
      <c r="Z14" s="44"/>
      <c r="AA14" s="326">
        <f>SUM(I14:S14)</f>
        <v>0</v>
      </c>
      <c r="AB14" s="157"/>
      <c r="AC14" s="157" t="s">
        <v>173</v>
      </c>
      <c r="AD14" s="155">
        <f t="shared" ref="AD14:AI14" si="0">SUMPRODUCT(($AA$22:$AA$220=$AC14)*(AB$22:AB$220=1))</f>
        <v>0</v>
      </c>
      <c r="AE14" s="155">
        <f t="shared" si="0"/>
        <v>0</v>
      </c>
      <c r="AF14" s="155">
        <f t="shared" si="0"/>
        <v>0</v>
      </c>
      <c r="AG14" s="155">
        <f t="shared" si="0"/>
        <v>0</v>
      </c>
      <c r="AH14" s="155">
        <f t="shared" si="0"/>
        <v>0</v>
      </c>
      <c r="AI14" s="155">
        <f t="shared" si="0"/>
        <v>0</v>
      </c>
      <c r="AJ14" s="151">
        <f t="shared" ref="AJ14:AO14" si="1">SUMPRODUCT(($AA$22:$AA$220=$AC14)*(ROUND(AH$22:AH$220,4)))</f>
        <v>0</v>
      </c>
      <c r="AK14" s="151">
        <f t="shared" si="1"/>
        <v>0</v>
      </c>
      <c r="AL14" s="151">
        <f t="shared" si="1"/>
        <v>0</v>
      </c>
      <c r="AM14" s="151">
        <f t="shared" si="1"/>
        <v>0</v>
      </c>
      <c r="AN14" s="151">
        <f t="shared" si="1"/>
        <v>0</v>
      </c>
      <c r="AO14" s="151">
        <f t="shared" si="1"/>
        <v>0</v>
      </c>
      <c r="AP14" s="176" t="e">
        <f>#REF!*$AP$5</f>
        <v>#REF!</v>
      </c>
      <c r="AQ14" s="176" t="e">
        <f>IF(#REF!&gt;=1,AP14,0)</f>
        <v>#REF!</v>
      </c>
    </row>
    <row r="15" spans="1:43" s="28" customFormat="1" ht="8.15" customHeight="1" x14ac:dyDescent="0.2">
      <c r="A15" s="43"/>
      <c r="B15" s="26"/>
      <c r="C15" s="26"/>
      <c r="D15" s="26"/>
      <c r="E15" s="49"/>
      <c r="F15" s="49"/>
      <c r="G15" s="49"/>
      <c r="H15" s="49"/>
      <c r="I15" s="26"/>
      <c r="J15" s="26"/>
      <c r="K15" s="26"/>
      <c r="L15" s="26"/>
      <c r="M15" s="26"/>
      <c r="N15" s="26"/>
      <c r="O15" s="26"/>
      <c r="P15" s="26"/>
      <c r="Q15" s="26"/>
      <c r="R15" s="26"/>
      <c r="S15" s="26"/>
      <c r="T15" s="26"/>
      <c r="U15" s="26"/>
      <c r="V15" s="26"/>
      <c r="W15" s="26"/>
      <c r="X15" s="26"/>
      <c r="Y15" s="44"/>
      <c r="Z15" s="44"/>
      <c r="AA15" s="124"/>
      <c r="AB15" s="68"/>
      <c r="AC15" s="68"/>
      <c r="AD15" s="68"/>
      <c r="AE15" s="68"/>
      <c r="AF15" s="68"/>
      <c r="AG15" s="68"/>
      <c r="AH15" s="68"/>
      <c r="AI15" s="68"/>
      <c r="AJ15" s="67"/>
      <c r="AK15" s="67"/>
      <c r="AL15" s="67"/>
      <c r="AM15" s="67"/>
      <c r="AN15" s="67"/>
      <c r="AO15" s="68"/>
      <c r="AP15" s="153"/>
      <c r="AQ15" s="153"/>
    </row>
    <row r="16" spans="1:43" s="28" customFormat="1" ht="18" customHeight="1" x14ac:dyDescent="0.2">
      <c r="A16" s="43"/>
      <c r="B16" s="200" t="str">
        <f>CONCATENATE(A2," - ",A3)</f>
        <v>EU-Reg.Nr. 276 03    - Begünstigter _________________________</v>
      </c>
      <c r="C16" s="26"/>
      <c r="D16" s="26"/>
      <c r="E16" s="49"/>
      <c r="F16" s="49"/>
      <c r="G16" s="49"/>
      <c r="H16" s="49"/>
      <c r="I16" s="26"/>
      <c r="J16" s="26"/>
      <c r="K16" s="26"/>
      <c r="L16" s="26"/>
      <c r="M16" s="26"/>
      <c r="N16" s="26"/>
      <c r="O16" s="26"/>
      <c r="P16" s="26"/>
      <c r="Q16" s="26"/>
      <c r="R16" s="26"/>
      <c r="S16" s="26"/>
      <c r="T16" s="26"/>
      <c r="U16" s="26"/>
      <c r="V16" s="26"/>
      <c r="W16" s="26"/>
      <c r="X16" s="26"/>
      <c r="Y16" s="44"/>
      <c r="Z16" s="44"/>
      <c r="AA16" s="124"/>
      <c r="AB16" s="68"/>
      <c r="AC16" s="68"/>
      <c r="AD16" s="68"/>
      <c r="AE16" s="68"/>
      <c r="AF16" s="68"/>
      <c r="AG16" s="68"/>
      <c r="AH16" s="68"/>
      <c r="AI16" s="68"/>
      <c r="AJ16" s="67"/>
      <c r="AK16" s="67"/>
      <c r="AL16" s="67"/>
      <c r="AM16" s="67"/>
      <c r="AN16" s="67"/>
      <c r="AO16" s="68"/>
      <c r="AP16" s="153"/>
      <c r="AQ16" s="153"/>
    </row>
    <row r="17" spans="1:41" s="28" customFormat="1" ht="4" customHeight="1" x14ac:dyDescent="0.25">
      <c r="A17" s="43"/>
      <c r="B17" s="129"/>
      <c r="C17" s="26"/>
      <c r="D17" s="220"/>
      <c r="E17" s="221"/>
      <c r="F17" s="49"/>
      <c r="G17" s="126"/>
      <c r="H17" s="49"/>
      <c r="I17" s="108"/>
      <c r="J17" s="72"/>
      <c r="K17" s="72"/>
      <c r="L17" s="72"/>
      <c r="M17" s="72"/>
      <c r="N17" s="72"/>
      <c r="O17" s="72"/>
      <c r="P17" s="72"/>
      <c r="Q17" s="72"/>
      <c r="R17" s="72"/>
      <c r="S17" s="73"/>
      <c r="T17" s="49"/>
      <c r="U17" s="126"/>
      <c r="V17" s="49"/>
      <c r="W17" s="126"/>
      <c r="X17" s="49"/>
      <c r="Y17" s="44"/>
      <c r="Z17" s="68"/>
      <c r="AA17" s="68"/>
      <c r="AB17" s="68"/>
      <c r="AC17" s="68"/>
      <c r="AD17" s="68"/>
      <c r="AE17" s="68"/>
      <c r="AF17" s="68"/>
      <c r="AG17" s="68"/>
      <c r="AH17" s="67"/>
      <c r="AI17" s="67"/>
      <c r="AJ17" s="67"/>
      <c r="AK17" s="67"/>
      <c r="AL17" s="67"/>
      <c r="AM17" s="68"/>
      <c r="AN17" s="153"/>
      <c r="AO17" s="153"/>
    </row>
    <row r="18" spans="1:41" s="24" customFormat="1" ht="15" customHeight="1" x14ac:dyDescent="0.25">
      <c r="A18" s="78"/>
      <c r="B18" s="127" t="s">
        <v>59</v>
      </c>
      <c r="C18" s="25"/>
      <c r="D18" s="113" t="s">
        <v>168</v>
      </c>
      <c r="E18" s="160"/>
      <c r="F18" s="49"/>
      <c r="G18" s="127" t="s">
        <v>39</v>
      </c>
      <c r="H18" s="49"/>
      <c r="I18" s="113"/>
      <c r="J18" s="161"/>
      <c r="K18" s="161" t="s">
        <v>42</v>
      </c>
      <c r="L18" s="161"/>
      <c r="M18" s="161"/>
      <c r="N18" s="161"/>
      <c r="O18" s="161"/>
      <c r="P18" s="161"/>
      <c r="Q18" s="161"/>
      <c r="R18" s="161"/>
      <c r="S18" s="160"/>
      <c r="T18" s="49"/>
      <c r="U18" s="159" t="s">
        <v>50</v>
      </c>
      <c r="V18" s="49"/>
      <c r="W18" s="127" t="s">
        <v>452</v>
      </c>
      <c r="X18" s="49"/>
      <c r="Y18" s="79"/>
      <c r="Z18" s="68"/>
      <c r="AA18" s="68"/>
      <c r="AB18" s="206" t="s">
        <v>160</v>
      </c>
      <c r="AC18" s="206" t="s">
        <v>160</v>
      </c>
      <c r="AD18" s="206" t="s">
        <v>160</v>
      </c>
      <c r="AE18" s="206" t="s">
        <v>160</v>
      </c>
      <c r="AF18" s="206" t="s">
        <v>160</v>
      </c>
      <c r="AG18" s="207" t="s">
        <v>160</v>
      </c>
      <c r="AH18" s="209" t="s">
        <v>161</v>
      </c>
      <c r="AI18" s="206" t="s">
        <v>161</v>
      </c>
      <c r="AJ18" s="206" t="s">
        <v>161</v>
      </c>
      <c r="AK18" s="206" t="s">
        <v>161</v>
      </c>
      <c r="AL18" s="206" t="s">
        <v>161</v>
      </c>
      <c r="AM18" s="206" t="s">
        <v>161</v>
      </c>
      <c r="AN18" s="152"/>
      <c r="AO18" s="152"/>
    </row>
    <row r="19" spans="1:41" s="24" customFormat="1" ht="80.150000000000006" customHeight="1" x14ac:dyDescent="0.25">
      <c r="A19" s="78"/>
      <c r="B19" s="131" t="s">
        <v>20</v>
      </c>
      <c r="C19" s="25"/>
      <c r="D19" s="222" t="s">
        <v>169</v>
      </c>
      <c r="E19" s="223"/>
      <c r="F19" s="49"/>
      <c r="G19" s="131" t="s">
        <v>38</v>
      </c>
      <c r="H19" s="49"/>
      <c r="I19" s="304" t="s">
        <v>425</v>
      </c>
      <c r="J19" s="104"/>
      <c r="K19" s="196" t="s">
        <v>31</v>
      </c>
      <c r="L19" s="104"/>
      <c r="M19" s="196" t="s">
        <v>33</v>
      </c>
      <c r="N19" s="104"/>
      <c r="O19" s="196" t="s">
        <v>34</v>
      </c>
      <c r="P19" s="104"/>
      <c r="Q19" s="197" t="s">
        <v>32</v>
      </c>
      <c r="R19" s="104"/>
      <c r="S19" s="198" t="s">
        <v>35</v>
      </c>
      <c r="T19" s="49"/>
      <c r="U19" s="139" t="s">
        <v>162</v>
      </c>
      <c r="V19" s="49"/>
      <c r="W19" s="139"/>
      <c r="X19" s="49"/>
      <c r="Y19" s="79"/>
      <c r="Z19" s="68"/>
      <c r="AA19" s="68"/>
      <c r="AB19" s="158" t="str">
        <f>I19</f>
        <v>Hagel
(nicht förderfähig)</v>
      </c>
      <c r="AC19" s="158" t="str">
        <f>K19</f>
        <v>Sturm</v>
      </c>
      <c r="AD19" s="158" t="str">
        <f>M19</f>
        <v>Starkregen</v>
      </c>
      <c r="AE19" s="158" t="str">
        <f>O19</f>
        <v>Überschwemmung</v>
      </c>
      <c r="AF19" s="158" t="str">
        <f>Q19</f>
        <v>Starkfrost</v>
      </c>
      <c r="AG19" s="208" t="str">
        <f>S19</f>
        <v>Trockenheit/Dürre</v>
      </c>
      <c r="AH19" s="210" t="str">
        <f>I19</f>
        <v>Hagel
(nicht förderfähig)</v>
      </c>
      <c r="AI19" s="158" t="str">
        <f>K19</f>
        <v>Sturm</v>
      </c>
      <c r="AJ19" s="158" t="str">
        <f>M19</f>
        <v>Starkregen</v>
      </c>
      <c r="AK19" s="158" t="str">
        <f>O19</f>
        <v>Überschwemmung</v>
      </c>
      <c r="AL19" s="158" t="str">
        <f>Q19</f>
        <v>Starkfrost</v>
      </c>
      <c r="AM19" s="158" t="str">
        <f>S19</f>
        <v>Trockenheit/Dürre</v>
      </c>
      <c r="AN19" s="154"/>
      <c r="AO19" s="154"/>
    </row>
    <row r="20" spans="1:41" s="24" customFormat="1" ht="15" customHeight="1" x14ac:dyDescent="0.25">
      <c r="A20" s="78"/>
      <c r="B20" s="133"/>
      <c r="C20" s="25"/>
      <c r="D20" s="162"/>
      <c r="E20" s="164"/>
      <c r="F20" s="35"/>
      <c r="G20" s="133" t="s">
        <v>40</v>
      </c>
      <c r="H20" s="35"/>
      <c r="I20" s="162"/>
      <c r="J20" s="107"/>
      <c r="K20" s="163"/>
      <c r="L20" s="107"/>
      <c r="M20" s="163"/>
      <c r="N20" s="107"/>
      <c r="O20" s="163"/>
      <c r="P20" s="107"/>
      <c r="Q20" s="163"/>
      <c r="R20" s="107"/>
      <c r="S20" s="164"/>
      <c r="T20" s="35"/>
      <c r="U20" s="133" t="s">
        <v>43</v>
      </c>
      <c r="V20" s="35"/>
      <c r="W20" s="133" t="s">
        <v>43</v>
      </c>
      <c r="X20" s="35"/>
      <c r="Y20" s="79"/>
      <c r="Z20" s="68"/>
      <c r="AA20" s="68"/>
      <c r="AB20" s="165" t="s">
        <v>52</v>
      </c>
      <c r="AC20" s="68"/>
      <c r="AD20" s="68"/>
      <c r="AE20" s="68"/>
      <c r="AF20" s="68"/>
      <c r="AG20" s="165" t="s">
        <v>51</v>
      </c>
      <c r="AH20" s="211"/>
      <c r="AI20" s="67"/>
      <c r="AJ20" s="67"/>
      <c r="AK20" s="67"/>
      <c r="AL20" s="67"/>
      <c r="AM20" s="67"/>
      <c r="AN20" s="217"/>
      <c r="AO20" s="152"/>
    </row>
    <row r="21" spans="1:41" s="24" customFormat="1" ht="4" customHeight="1" x14ac:dyDescent="0.25">
      <c r="A21" s="78"/>
      <c r="B21" s="25"/>
      <c r="C21" s="25"/>
      <c r="D21" s="25"/>
      <c r="E21" s="25"/>
      <c r="F21" s="25"/>
      <c r="G21" s="25"/>
      <c r="H21" s="25"/>
      <c r="I21" s="25"/>
      <c r="J21" s="25"/>
      <c r="K21" s="25"/>
      <c r="L21" s="25"/>
      <c r="M21" s="25"/>
      <c r="N21" s="25"/>
      <c r="O21" s="25"/>
      <c r="P21" s="25"/>
      <c r="Q21" s="25"/>
      <c r="R21" s="25"/>
      <c r="S21" s="25"/>
      <c r="T21" s="25"/>
      <c r="U21" s="25"/>
      <c r="V21" s="25"/>
      <c r="W21" s="25"/>
      <c r="X21" s="25"/>
      <c r="Y21" s="79"/>
      <c r="Z21" s="68"/>
      <c r="AA21" s="68"/>
      <c r="AB21" s="68"/>
      <c r="AC21" s="68"/>
      <c r="AD21" s="68"/>
      <c r="AE21" s="68"/>
      <c r="AF21" s="68"/>
      <c r="AG21" s="68"/>
      <c r="AH21" s="211"/>
      <c r="AI21" s="67"/>
      <c r="AJ21" s="67"/>
      <c r="AK21" s="67"/>
      <c r="AL21" s="67"/>
      <c r="AM21" s="67"/>
      <c r="AN21" s="152"/>
      <c r="AO21" s="152"/>
    </row>
    <row r="22" spans="1:41" s="24" customFormat="1" ht="18" customHeight="1" x14ac:dyDescent="0.25">
      <c r="A22" s="205">
        <v>1</v>
      </c>
      <c r="B22" s="203">
        <f>IF(D22&lt;&gt;"",Z22,0)</f>
        <v>0</v>
      </c>
      <c r="C22" s="25"/>
      <c r="D22" s="301"/>
      <c r="E22" s="227" t="str">
        <f>IFERROR(VLOOKUP(D22,Kataloge!$D$2:$F$137,3,FALSE),"")</f>
        <v/>
      </c>
      <c r="F22" s="35" t="s">
        <v>9</v>
      </c>
      <c r="G22" s="142"/>
      <c r="H22" s="35"/>
      <c r="I22" s="90"/>
      <c r="J22" s="35"/>
      <c r="K22" s="90"/>
      <c r="L22" s="35"/>
      <c r="M22" s="90"/>
      <c r="N22" s="35"/>
      <c r="O22" s="90"/>
      <c r="P22" s="35"/>
      <c r="Q22" s="90"/>
      <c r="R22" s="35"/>
      <c r="S22" s="90"/>
      <c r="T22" s="35"/>
      <c r="U22" s="309"/>
      <c r="V22" s="35"/>
      <c r="W22" s="373">
        <f>IF(U22&gt;0,ROUND(ROUND(G22,4)*ROUND(U22,2),2),0)</f>
        <v>0</v>
      </c>
      <c r="X22" s="35"/>
      <c r="Y22" s="79"/>
      <c r="Z22" s="175" t="s">
        <v>110</v>
      </c>
      <c r="AA22" s="157" t="s">
        <v>288</v>
      </c>
      <c r="AB22" s="156">
        <f>IF(AND(I22&lt;&gt;"",SUM(AC22:AG22)&gt;0),1,0)</f>
        <v>0</v>
      </c>
      <c r="AC22" s="155">
        <f>IF(AND(K22&lt;&gt;""),1,0)</f>
        <v>0</v>
      </c>
      <c r="AD22" s="155">
        <f>IF(AND(M22&lt;&gt;""),1,0)</f>
        <v>0</v>
      </c>
      <c r="AE22" s="155">
        <f>IF(AND(O22&lt;&gt;""),1,0)</f>
        <v>0</v>
      </c>
      <c r="AF22" s="155">
        <f>IF(AND(Q22&lt;&gt;""),1,0)</f>
        <v>0</v>
      </c>
      <c r="AG22" s="156">
        <f>IF(S22&lt;&gt;"",1,0)</f>
        <v>0</v>
      </c>
      <c r="AH22" s="212">
        <f t="shared" ref="AH22:AM22" si="2">IF(AB22=1,ROUND($G22,4),0)</f>
        <v>0</v>
      </c>
      <c r="AI22" s="151">
        <f t="shared" si="2"/>
        <v>0</v>
      </c>
      <c r="AJ22" s="151">
        <f t="shared" si="2"/>
        <v>0</v>
      </c>
      <c r="AK22" s="151">
        <f t="shared" si="2"/>
        <v>0</v>
      </c>
      <c r="AL22" s="151">
        <f t="shared" si="2"/>
        <v>0</v>
      </c>
      <c r="AM22" s="151">
        <f t="shared" si="2"/>
        <v>0</v>
      </c>
      <c r="AN22" s="177"/>
      <c r="AO22" s="177"/>
    </row>
    <row r="23" spans="1:41" s="24" customFormat="1" ht="4" customHeight="1" x14ac:dyDescent="0.25">
      <c r="A23" s="205">
        <f>A22</f>
        <v>1</v>
      </c>
      <c r="B23" s="25"/>
      <c r="C23" s="25"/>
      <c r="D23" s="302"/>
      <c r="E23" s="25"/>
      <c r="F23" s="25"/>
      <c r="G23" s="25"/>
      <c r="H23" s="25"/>
      <c r="I23" s="25"/>
      <c r="J23" s="25"/>
      <c r="K23" s="25"/>
      <c r="L23" s="25"/>
      <c r="M23" s="25"/>
      <c r="N23" s="25"/>
      <c r="O23" s="25"/>
      <c r="P23" s="25"/>
      <c r="Q23" s="25"/>
      <c r="R23" s="25"/>
      <c r="S23" s="25"/>
      <c r="T23" s="25"/>
      <c r="U23" s="310"/>
      <c r="V23" s="25"/>
      <c r="W23" s="308"/>
      <c r="X23" s="25"/>
      <c r="Y23" s="79"/>
      <c r="Z23" s="68"/>
      <c r="AA23" s="68"/>
      <c r="AB23" s="68"/>
      <c r="AC23" s="68"/>
      <c r="AD23" s="68"/>
      <c r="AE23" s="68"/>
      <c r="AF23" s="68"/>
      <c r="AG23" s="68"/>
      <c r="AH23" s="211"/>
      <c r="AI23" s="67"/>
      <c r="AJ23" s="67"/>
      <c r="AK23" s="67"/>
      <c r="AL23" s="67"/>
      <c r="AM23" s="67"/>
      <c r="AN23" s="152"/>
      <c r="AO23" s="152"/>
    </row>
    <row r="24" spans="1:41" s="24" customFormat="1" ht="18" customHeight="1" x14ac:dyDescent="0.25">
      <c r="A24" s="205">
        <f>IF(A22=0,0,IF(D22&lt;&gt;"",1,0))</f>
        <v>0</v>
      </c>
      <c r="B24" s="203">
        <f>IF(D24&lt;&gt;"",Z24,0)</f>
        <v>0</v>
      </c>
      <c r="C24" s="25"/>
      <c r="D24" s="301"/>
      <c r="E24" s="227" t="str">
        <f>IFERROR(VLOOKUP(D24,Kataloge!$D$2:$F$137,3,FALSE),"")</f>
        <v/>
      </c>
      <c r="F24" s="35" t="s">
        <v>9</v>
      </c>
      <c r="G24" s="142"/>
      <c r="H24" s="35"/>
      <c r="I24" s="90"/>
      <c r="J24" s="35"/>
      <c r="K24" s="90"/>
      <c r="L24" s="35"/>
      <c r="M24" s="90"/>
      <c r="N24" s="35"/>
      <c r="O24" s="90"/>
      <c r="P24" s="35"/>
      <c r="Q24" s="90"/>
      <c r="R24" s="35"/>
      <c r="S24" s="90"/>
      <c r="T24" s="35"/>
      <c r="U24" s="309"/>
      <c r="V24" s="35"/>
      <c r="W24" s="373">
        <f>IF(U24&gt;0,ROUND(ROUND(G24,4)*ROUND(U24,2),2),0)</f>
        <v>0</v>
      </c>
      <c r="X24" s="35"/>
      <c r="Y24" s="79"/>
      <c r="Z24" s="175" t="s">
        <v>111</v>
      </c>
      <c r="AA24" s="157" t="s">
        <v>288</v>
      </c>
      <c r="AB24" s="156">
        <f>IF(AND(I24&lt;&gt;"",SUM(AC24:AG24)&gt;0),1,0)</f>
        <v>0</v>
      </c>
      <c r="AC24" s="155">
        <f>IF(AND(K24&lt;&gt;""),1,0)</f>
        <v>0</v>
      </c>
      <c r="AD24" s="155">
        <f>IF(AND(M24&lt;&gt;""),1,0)</f>
        <v>0</v>
      </c>
      <c r="AE24" s="155">
        <f>IF(AND(O24&lt;&gt;""),1,0)</f>
        <v>0</v>
      </c>
      <c r="AF24" s="155">
        <f>IF(AND(Q24&lt;&gt;""),1,0)</f>
        <v>0</v>
      </c>
      <c r="AG24" s="156">
        <f>IF(S24&lt;&gt;"",1,0)</f>
        <v>0</v>
      </c>
      <c r="AH24" s="212">
        <f t="shared" ref="AH24:AM24" si="3">IF(AB24=1,ROUND($G24,4),0)</f>
        <v>0</v>
      </c>
      <c r="AI24" s="151">
        <f t="shared" si="3"/>
        <v>0</v>
      </c>
      <c r="AJ24" s="151">
        <f t="shared" si="3"/>
        <v>0</v>
      </c>
      <c r="AK24" s="151">
        <f t="shared" si="3"/>
        <v>0</v>
      </c>
      <c r="AL24" s="151">
        <f t="shared" si="3"/>
        <v>0</v>
      </c>
      <c r="AM24" s="151">
        <f t="shared" si="3"/>
        <v>0</v>
      </c>
      <c r="AN24" s="177"/>
      <c r="AO24" s="177"/>
    </row>
    <row r="25" spans="1:41" s="24" customFormat="1" ht="4" customHeight="1" x14ac:dyDescent="0.25">
      <c r="A25" s="205">
        <f t="shared" ref="A25:A87" si="4">A24</f>
        <v>0</v>
      </c>
      <c r="B25" s="25"/>
      <c r="C25" s="25"/>
      <c r="D25" s="302"/>
      <c r="E25" s="25"/>
      <c r="F25" s="25"/>
      <c r="G25" s="25"/>
      <c r="H25" s="25"/>
      <c r="I25" s="25"/>
      <c r="J25" s="25"/>
      <c r="K25" s="25"/>
      <c r="L25" s="25"/>
      <c r="M25" s="25"/>
      <c r="N25" s="25"/>
      <c r="O25" s="25"/>
      <c r="P25" s="25"/>
      <c r="Q25" s="25"/>
      <c r="R25" s="25"/>
      <c r="S25" s="25"/>
      <c r="T25" s="25"/>
      <c r="U25" s="310"/>
      <c r="V25" s="25"/>
      <c r="W25" s="308"/>
      <c r="X25" s="25"/>
      <c r="Y25" s="79"/>
      <c r="Z25" s="68"/>
      <c r="AA25" s="68"/>
      <c r="AB25" s="68"/>
      <c r="AC25" s="68"/>
      <c r="AD25" s="68"/>
      <c r="AE25" s="68"/>
      <c r="AF25" s="68"/>
      <c r="AG25" s="68"/>
      <c r="AH25" s="211"/>
      <c r="AI25" s="67"/>
      <c r="AJ25" s="67"/>
      <c r="AK25" s="67"/>
      <c r="AL25" s="67"/>
      <c r="AM25" s="67"/>
      <c r="AN25" s="152"/>
      <c r="AO25" s="152"/>
    </row>
    <row r="26" spans="1:41" s="24" customFormat="1" ht="18" customHeight="1" x14ac:dyDescent="0.25">
      <c r="A26" s="205">
        <f t="shared" ref="A26" si="5">IF(A24=0,0,IF(D24&lt;&gt;"",1,0))</f>
        <v>0</v>
      </c>
      <c r="B26" s="203">
        <f>IF(D26&lt;&gt;"",Z26,0)</f>
        <v>0</v>
      </c>
      <c r="C26" s="25"/>
      <c r="D26" s="301"/>
      <c r="E26" s="227" t="str">
        <f>IFERROR(VLOOKUP(D26,Kataloge!$D$2:$F$137,3,FALSE),"")</f>
        <v/>
      </c>
      <c r="F26" s="35" t="s">
        <v>9</v>
      </c>
      <c r="G26" s="142"/>
      <c r="H26" s="35"/>
      <c r="I26" s="90"/>
      <c r="J26" s="35"/>
      <c r="K26" s="90"/>
      <c r="L26" s="35"/>
      <c r="M26" s="90"/>
      <c r="N26" s="35"/>
      <c r="O26" s="90"/>
      <c r="P26" s="35"/>
      <c r="Q26" s="90"/>
      <c r="R26" s="35"/>
      <c r="S26" s="90"/>
      <c r="T26" s="35"/>
      <c r="U26" s="309"/>
      <c r="V26" s="35"/>
      <c r="W26" s="373">
        <f>IF(U26&gt;0,ROUND(ROUND(G26,4)*ROUND(U26,2),2),0)</f>
        <v>0</v>
      </c>
      <c r="X26" s="35"/>
      <c r="Y26" s="79"/>
      <c r="Z26" s="175" t="s">
        <v>60</v>
      </c>
      <c r="AA26" s="157" t="s">
        <v>288</v>
      </c>
      <c r="AB26" s="156">
        <f>IF(AND(I26&lt;&gt;"",SUM(AC26:AG26)&gt;0),1,0)</f>
        <v>0</v>
      </c>
      <c r="AC26" s="155">
        <f>IF(AND(K26&lt;&gt;""),1,0)</f>
        <v>0</v>
      </c>
      <c r="AD26" s="155">
        <f>IF(AND(M26&lt;&gt;""),1,0)</f>
        <v>0</v>
      </c>
      <c r="AE26" s="155">
        <f>IF(AND(O26&lt;&gt;""),1,0)</f>
        <v>0</v>
      </c>
      <c r="AF26" s="155">
        <f>IF(AND(Q26&lt;&gt;""),1,0)</f>
        <v>0</v>
      </c>
      <c r="AG26" s="156">
        <f>IF(S26&lt;&gt;"",1,0)</f>
        <v>0</v>
      </c>
      <c r="AH26" s="212">
        <f t="shared" ref="AH26:AM26" si="6">IF(AB26=1,ROUND($G26,4),0)</f>
        <v>0</v>
      </c>
      <c r="AI26" s="151">
        <f t="shared" si="6"/>
        <v>0</v>
      </c>
      <c r="AJ26" s="151">
        <f t="shared" si="6"/>
        <v>0</v>
      </c>
      <c r="AK26" s="151">
        <f t="shared" si="6"/>
        <v>0</v>
      </c>
      <c r="AL26" s="151">
        <f t="shared" si="6"/>
        <v>0</v>
      </c>
      <c r="AM26" s="151">
        <f t="shared" si="6"/>
        <v>0</v>
      </c>
      <c r="AN26" s="177"/>
      <c r="AO26" s="177"/>
    </row>
    <row r="27" spans="1:41" s="24" customFormat="1" ht="4" customHeight="1" x14ac:dyDescent="0.25">
      <c r="A27" s="205">
        <f t="shared" si="4"/>
        <v>0</v>
      </c>
      <c r="B27" s="25"/>
      <c r="C27" s="25"/>
      <c r="D27" s="302"/>
      <c r="E27" s="25"/>
      <c r="F27" s="25"/>
      <c r="G27" s="25"/>
      <c r="H27" s="25"/>
      <c r="I27" s="25"/>
      <c r="J27" s="25"/>
      <c r="K27" s="25"/>
      <c r="L27" s="25"/>
      <c r="M27" s="25"/>
      <c r="N27" s="25"/>
      <c r="O27" s="25"/>
      <c r="P27" s="25"/>
      <c r="Q27" s="25"/>
      <c r="R27" s="25"/>
      <c r="S27" s="25"/>
      <c r="T27" s="25"/>
      <c r="U27" s="310"/>
      <c r="V27" s="25"/>
      <c r="W27" s="308"/>
      <c r="X27" s="25"/>
      <c r="Y27" s="79"/>
      <c r="Z27" s="68"/>
      <c r="AA27" s="68"/>
      <c r="AB27" s="68"/>
      <c r="AC27" s="68"/>
      <c r="AD27" s="68"/>
      <c r="AE27" s="68"/>
      <c r="AF27" s="68"/>
      <c r="AG27" s="68"/>
      <c r="AH27" s="211"/>
      <c r="AI27" s="67"/>
      <c r="AJ27" s="67"/>
      <c r="AK27" s="67"/>
      <c r="AL27" s="67"/>
      <c r="AM27" s="67"/>
      <c r="AN27" s="152"/>
      <c r="AO27" s="152"/>
    </row>
    <row r="28" spans="1:41" s="24" customFormat="1" ht="18" customHeight="1" x14ac:dyDescent="0.25">
      <c r="A28" s="205">
        <f t="shared" ref="A28" si="7">IF(A26=0,0,IF(D26&lt;&gt;"",1,0))</f>
        <v>0</v>
      </c>
      <c r="B28" s="203">
        <f>IF(D28&lt;&gt;"",Z28,0)</f>
        <v>0</v>
      </c>
      <c r="C28" s="25"/>
      <c r="D28" s="301"/>
      <c r="E28" s="227" t="str">
        <f>IFERROR(VLOOKUP(D28,Kataloge!$D$2:$F$137,3,FALSE),"")</f>
        <v/>
      </c>
      <c r="F28" s="35" t="s">
        <v>9</v>
      </c>
      <c r="G28" s="142"/>
      <c r="H28" s="35"/>
      <c r="I28" s="90"/>
      <c r="J28" s="35"/>
      <c r="K28" s="90"/>
      <c r="L28" s="35"/>
      <c r="M28" s="90"/>
      <c r="N28" s="35"/>
      <c r="O28" s="90"/>
      <c r="P28" s="35"/>
      <c r="Q28" s="90"/>
      <c r="R28" s="35"/>
      <c r="S28" s="90"/>
      <c r="T28" s="35"/>
      <c r="U28" s="309"/>
      <c r="V28" s="35"/>
      <c r="W28" s="373">
        <f>IF(U28&gt;0,ROUND(ROUND(G28,4)*ROUND(U28,2),2),0)</f>
        <v>0</v>
      </c>
      <c r="X28" s="35"/>
      <c r="Y28" s="79"/>
      <c r="Z28" s="175" t="s">
        <v>61</v>
      </c>
      <c r="AA28" s="157" t="s">
        <v>288</v>
      </c>
      <c r="AB28" s="156">
        <f>IF(AND(I28&lt;&gt;"",SUM(AC28:AG28)&gt;0),1,0)</f>
        <v>0</v>
      </c>
      <c r="AC28" s="155">
        <f>IF(AND(K28&lt;&gt;""),1,0)</f>
        <v>0</v>
      </c>
      <c r="AD28" s="155">
        <f>IF(AND(M28&lt;&gt;""),1,0)</f>
        <v>0</v>
      </c>
      <c r="AE28" s="155">
        <f>IF(AND(O28&lt;&gt;""),1,0)</f>
        <v>0</v>
      </c>
      <c r="AF28" s="155">
        <f>IF(AND(Q28&lt;&gt;""),1,0)</f>
        <v>0</v>
      </c>
      <c r="AG28" s="156">
        <f>IF(S28&lt;&gt;"",1,0)</f>
        <v>0</v>
      </c>
      <c r="AH28" s="212">
        <f t="shared" ref="AH28:AM28" si="8">IF(AB28=1,ROUND($G28,4),0)</f>
        <v>0</v>
      </c>
      <c r="AI28" s="151">
        <f t="shared" si="8"/>
        <v>0</v>
      </c>
      <c r="AJ28" s="151">
        <f t="shared" si="8"/>
        <v>0</v>
      </c>
      <c r="AK28" s="151">
        <f t="shared" si="8"/>
        <v>0</v>
      </c>
      <c r="AL28" s="151">
        <f t="shared" si="8"/>
        <v>0</v>
      </c>
      <c r="AM28" s="151">
        <f t="shared" si="8"/>
        <v>0</v>
      </c>
      <c r="AN28" s="177"/>
      <c r="AO28" s="177"/>
    </row>
    <row r="29" spans="1:41" s="24" customFormat="1" ht="4" customHeight="1" x14ac:dyDescent="0.25">
      <c r="A29" s="205">
        <f t="shared" si="4"/>
        <v>0</v>
      </c>
      <c r="B29" s="25"/>
      <c r="C29" s="25"/>
      <c r="D29" s="302"/>
      <c r="E29" s="25"/>
      <c r="F29" s="25"/>
      <c r="G29" s="25"/>
      <c r="H29" s="25"/>
      <c r="I29" s="25"/>
      <c r="J29" s="25"/>
      <c r="K29" s="25"/>
      <c r="L29" s="25"/>
      <c r="M29" s="25"/>
      <c r="N29" s="25"/>
      <c r="O29" s="25"/>
      <c r="P29" s="25"/>
      <c r="Q29" s="25"/>
      <c r="R29" s="25"/>
      <c r="S29" s="25"/>
      <c r="T29" s="25"/>
      <c r="U29" s="310"/>
      <c r="V29" s="25"/>
      <c r="W29" s="308"/>
      <c r="X29" s="25"/>
      <c r="Y29" s="79"/>
      <c r="Z29" s="68"/>
      <c r="AA29" s="68"/>
      <c r="AB29" s="68"/>
      <c r="AC29" s="68"/>
      <c r="AD29" s="68"/>
      <c r="AE29" s="68"/>
      <c r="AF29" s="68"/>
      <c r="AG29" s="68"/>
      <c r="AH29" s="211"/>
      <c r="AI29" s="67"/>
      <c r="AJ29" s="67"/>
      <c r="AK29" s="67"/>
      <c r="AL29" s="67"/>
      <c r="AM29" s="67"/>
      <c r="AN29" s="152"/>
      <c r="AO29" s="152"/>
    </row>
    <row r="30" spans="1:41" s="24" customFormat="1" ht="18" customHeight="1" x14ac:dyDescent="0.25">
      <c r="A30" s="205">
        <f t="shared" ref="A30" si="9">IF(A28=0,0,IF(D28&lt;&gt;"",1,0))</f>
        <v>0</v>
      </c>
      <c r="B30" s="203">
        <f>IF(D30&lt;&gt;"",Z30,0)</f>
        <v>0</v>
      </c>
      <c r="C30" s="25"/>
      <c r="D30" s="301"/>
      <c r="E30" s="227" t="str">
        <f>IFERROR(VLOOKUP(D30,Kataloge!$D$2:$F$137,3,FALSE),"")</f>
        <v/>
      </c>
      <c r="F30" s="35" t="s">
        <v>9</v>
      </c>
      <c r="G30" s="142"/>
      <c r="H30" s="35"/>
      <c r="I30" s="90"/>
      <c r="J30" s="35"/>
      <c r="K30" s="90"/>
      <c r="L30" s="35"/>
      <c r="M30" s="90"/>
      <c r="N30" s="35"/>
      <c r="O30" s="90"/>
      <c r="P30" s="35"/>
      <c r="Q30" s="90"/>
      <c r="R30" s="35"/>
      <c r="S30" s="90"/>
      <c r="T30" s="35"/>
      <c r="U30" s="309"/>
      <c r="V30" s="35"/>
      <c r="W30" s="373">
        <f>IF(U30&gt;0,ROUND(ROUND(G30,4)*ROUND(U30,2),2),0)</f>
        <v>0</v>
      </c>
      <c r="X30" s="35"/>
      <c r="Y30" s="79"/>
      <c r="Z30" s="175" t="s">
        <v>62</v>
      </c>
      <c r="AA30" s="157" t="s">
        <v>288</v>
      </c>
      <c r="AB30" s="156">
        <f>IF(AND(I30&lt;&gt;"",SUM(AC30:AG30)&gt;0),1,0)</f>
        <v>0</v>
      </c>
      <c r="AC30" s="155">
        <f>IF(AND(K30&lt;&gt;""),1,0)</f>
        <v>0</v>
      </c>
      <c r="AD30" s="155">
        <f>IF(AND(M30&lt;&gt;""),1,0)</f>
        <v>0</v>
      </c>
      <c r="AE30" s="155">
        <f>IF(AND(O30&lt;&gt;""),1,0)</f>
        <v>0</v>
      </c>
      <c r="AF30" s="155">
        <f>IF(AND(Q30&lt;&gt;""),1,0)</f>
        <v>0</v>
      </c>
      <c r="AG30" s="156">
        <f>IF(S30&lt;&gt;"",1,0)</f>
        <v>0</v>
      </c>
      <c r="AH30" s="212">
        <f t="shared" ref="AH30:AM30" si="10">IF(AB30=1,ROUND($G30,4),0)</f>
        <v>0</v>
      </c>
      <c r="AI30" s="151">
        <f t="shared" si="10"/>
        <v>0</v>
      </c>
      <c r="AJ30" s="151">
        <f t="shared" si="10"/>
        <v>0</v>
      </c>
      <c r="AK30" s="151">
        <f t="shared" si="10"/>
        <v>0</v>
      </c>
      <c r="AL30" s="151">
        <f t="shared" si="10"/>
        <v>0</v>
      </c>
      <c r="AM30" s="151">
        <f t="shared" si="10"/>
        <v>0</v>
      </c>
      <c r="AN30" s="177"/>
      <c r="AO30" s="177"/>
    </row>
    <row r="31" spans="1:41" s="24" customFormat="1" ht="4" customHeight="1" x14ac:dyDescent="0.25">
      <c r="A31" s="205">
        <f t="shared" si="4"/>
        <v>0</v>
      </c>
      <c r="B31" s="25"/>
      <c r="C31" s="25"/>
      <c r="D31" s="302"/>
      <c r="E31" s="25"/>
      <c r="F31" s="25"/>
      <c r="G31" s="25"/>
      <c r="H31" s="25"/>
      <c r="I31" s="25"/>
      <c r="J31" s="25"/>
      <c r="K31" s="25"/>
      <c r="L31" s="25"/>
      <c r="M31" s="25"/>
      <c r="N31" s="25"/>
      <c r="O31" s="25"/>
      <c r="P31" s="25"/>
      <c r="Q31" s="25"/>
      <c r="R31" s="25"/>
      <c r="S31" s="25"/>
      <c r="T31" s="25"/>
      <c r="U31" s="310"/>
      <c r="V31" s="25"/>
      <c r="W31" s="308"/>
      <c r="X31" s="25"/>
      <c r="Y31" s="79"/>
      <c r="Z31" s="68"/>
      <c r="AA31" s="68"/>
      <c r="AB31" s="68"/>
      <c r="AC31" s="68"/>
      <c r="AD31" s="68"/>
      <c r="AE31" s="68"/>
      <c r="AF31" s="68"/>
      <c r="AG31" s="68"/>
      <c r="AH31" s="211"/>
      <c r="AI31" s="67"/>
      <c r="AJ31" s="67"/>
      <c r="AK31" s="67"/>
      <c r="AL31" s="67"/>
      <c r="AM31" s="67"/>
      <c r="AN31" s="152"/>
      <c r="AO31" s="152"/>
    </row>
    <row r="32" spans="1:41" s="24" customFormat="1" ht="18" customHeight="1" x14ac:dyDescent="0.25">
      <c r="A32" s="205">
        <f t="shared" ref="A32" si="11">IF(A30=0,0,IF(D30&lt;&gt;"",1,0))</f>
        <v>0</v>
      </c>
      <c r="B32" s="203">
        <f>IF(D32&lt;&gt;"",Z32,0)</f>
        <v>0</v>
      </c>
      <c r="C32" s="25"/>
      <c r="D32" s="301"/>
      <c r="E32" s="227" t="str">
        <f>IFERROR(VLOOKUP(D32,Kataloge!$D$2:$F$137,3,FALSE),"")</f>
        <v/>
      </c>
      <c r="F32" s="35" t="s">
        <v>9</v>
      </c>
      <c r="G32" s="142"/>
      <c r="H32" s="35"/>
      <c r="I32" s="90"/>
      <c r="J32" s="35"/>
      <c r="K32" s="90"/>
      <c r="L32" s="35"/>
      <c r="M32" s="90"/>
      <c r="N32" s="35"/>
      <c r="O32" s="90"/>
      <c r="P32" s="35"/>
      <c r="Q32" s="90"/>
      <c r="R32" s="35"/>
      <c r="S32" s="90"/>
      <c r="T32" s="35"/>
      <c r="U32" s="309"/>
      <c r="V32" s="35"/>
      <c r="W32" s="373">
        <f>IF(U32&gt;0,ROUND(ROUND(G32,4)*ROUND(U32,2),2),0)</f>
        <v>0</v>
      </c>
      <c r="X32" s="35"/>
      <c r="Y32" s="79"/>
      <c r="Z32" s="175" t="s">
        <v>63</v>
      </c>
      <c r="AA32" s="157" t="s">
        <v>288</v>
      </c>
      <c r="AB32" s="156">
        <f>IF(AND(I32&lt;&gt;"",SUM(AC32:AG32)&gt;0),1,0)</f>
        <v>0</v>
      </c>
      <c r="AC32" s="155">
        <f>IF(AND(K32&lt;&gt;""),1,0)</f>
        <v>0</v>
      </c>
      <c r="AD32" s="155">
        <f>IF(AND(M32&lt;&gt;""),1,0)</f>
        <v>0</v>
      </c>
      <c r="AE32" s="155">
        <f>IF(AND(O32&lt;&gt;""),1,0)</f>
        <v>0</v>
      </c>
      <c r="AF32" s="155">
        <f>IF(AND(Q32&lt;&gt;""),1,0)</f>
        <v>0</v>
      </c>
      <c r="AG32" s="156">
        <f>IF(S32&lt;&gt;"",1,0)</f>
        <v>0</v>
      </c>
      <c r="AH32" s="212">
        <f t="shared" ref="AH32:AM32" si="12">IF(AB32=1,ROUND($G32,4),0)</f>
        <v>0</v>
      </c>
      <c r="AI32" s="151">
        <f t="shared" si="12"/>
        <v>0</v>
      </c>
      <c r="AJ32" s="151">
        <f t="shared" si="12"/>
        <v>0</v>
      </c>
      <c r="AK32" s="151">
        <f t="shared" si="12"/>
        <v>0</v>
      </c>
      <c r="AL32" s="151">
        <f t="shared" si="12"/>
        <v>0</v>
      </c>
      <c r="AM32" s="151">
        <f t="shared" si="12"/>
        <v>0</v>
      </c>
      <c r="AN32" s="177"/>
      <c r="AO32" s="177"/>
    </row>
    <row r="33" spans="1:41" s="24" customFormat="1" ht="4" customHeight="1" x14ac:dyDescent="0.25">
      <c r="A33" s="205">
        <f t="shared" si="4"/>
        <v>0</v>
      </c>
      <c r="B33" s="25"/>
      <c r="C33" s="25"/>
      <c r="D33" s="302"/>
      <c r="E33" s="25"/>
      <c r="F33" s="25"/>
      <c r="G33" s="25"/>
      <c r="H33" s="25"/>
      <c r="I33" s="25"/>
      <c r="J33" s="25"/>
      <c r="K33" s="25"/>
      <c r="L33" s="25"/>
      <c r="M33" s="25"/>
      <c r="N33" s="25"/>
      <c r="O33" s="25"/>
      <c r="P33" s="25"/>
      <c r="Q33" s="25"/>
      <c r="R33" s="25"/>
      <c r="S33" s="25"/>
      <c r="T33" s="25"/>
      <c r="U33" s="310"/>
      <c r="V33" s="25"/>
      <c r="W33" s="308"/>
      <c r="X33" s="25"/>
      <c r="Y33" s="79"/>
      <c r="Z33" s="68"/>
      <c r="AA33" s="68"/>
      <c r="AB33" s="68"/>
      <c r="AC33" s="68"/>
      <c r="AD33" s="68"/>
      <c r="AE33" s="68"/>
      <c r="AF33" s="68"/>
      <c r="AG33" s="68"/>
      <c r="AH33" s="211"/>
      <c r="AI33" s="67"/>
      <c r="AJ33" s="67"/>
      <c r="AK33" s="67"/>
      <c r="AL33" s="67"/>
      <c r="AM33" s="67"/>
      <c r="AN33" s="152"/>
      <c r="AO33" s="152"/>
    </row>
    <row r="34" spans="1:41" s="24" customFormat="1" ht="18" customHeight="1" x14ac:dyDescent="0.25">
      <c r="A34" s="205">
        <f t="shared" ref="A34" si="13">IF(A32=0,0,IF(D32&lt;&gt;"",1,0))</f>
        <v>0</v>
      </c>
      <c r="B34" s="203">
        <f>IF(D34&lt;&gt;"",Z34,0)</f>
        <v>0</v>
      </c>
      <c r="C34" s="25"/>
      <c r="D34" s="301"/>
      <c r="E34" s="227" t="str">
        <f>IFERROR(VLOOKUP(D34,Kataloge!$D$2:$F$137,3,FALSE),"")</f>
        <v/>
      </c>
      <c r="F34" s="35" t="s">
        <v>9</v>
      </c>
      <c r="G34" s="142"/>
      <c r="H34" s="35"/>
      <c r="I34" s="90"/>
      <c r="J34" s="35"/>
      <c r="K34" s="90"/>
      <c r="L34" s="35"/>
      <c r="M34" s="90"/>
      <c r="N34" s="35"/>
      <c r="O34" s="90"/>
      <c r="P34" s="35"/>
      <c r="Q34" s="90"/>
      <c r="R34" s="35"/>
      <c r="S34" s="90"/>
      <c r="T34" s="35"/>
      <c r="U34" s="309"/>
      <c r="V34" s="35"/>
      <c r="W34" s="373">
        <f>IF(U34&gt;0,ROUND(ROUND(G34,4)*ROUND(U34,2),2),0)</f>
        <v>0</v>
      </c>
      <c r="X34" s="35"/>
      <c r="Y34" s="79"/>
      <c r="Z34" s="175" t="s">
        <v>64</v>
      </c>
      <c r="AA34" s="157" t="s">
        <v>288</v>
      </c>
      <c r="AB34" s="156">
        <f>IF(AND(I34&lt;&gt;"",SUM(AC34:AG34)&gt;0),1,0)</f>
        <v>0</v>
      </c>
      <c r="AC34" s="155">
        <f>IF(AND(K34&lt;&gt;""),1,0)</f>
        <v>0</v>
      </c>
      <c r="AD34" s="155">
        <f>IF(AND(M34&lt;&gt;""),1,0)</f>
        <v>0</v>
      </c>
      <c r="AE34" s="155">
        <f>IF(AND(O34&lt;&gt;""),1,0)</f>
        <v>0</v>
      </c>
      <c r="AF34" s="155">
        <f>IF(AND(Q34&lt;&gt;""),1,0)</f>
        <v>0</v>
      </c>
      <c r="AG34" s="156">
        <f>IF(S34&lt;&gt;"",1,0)</f>
        <v>0</v>
      </c>
      <c r="AH34" s="212">
        <f t="shared" ref="AH34:AM34" si="14">IF(AB34=1,ROUND($G34,4),0)</f>
        <v>0</v>
      </c>
      <c r="AI34" s="151">
        <f t="shared" si="14"/>
        <v>0</v>
      </c>
      <c r="AJ34" s="151">
        <f t="shared" si="14"/>
        <v>0</v>
      </c>
      <c r="AK34" s="151">
        <f t="shared" si="14"/>
        <v>0</v>
      </c>
      <c r="AL34" s="151">
        <f t="shared" si="14"/>
        <v>0</v>
      </c>
      <c r="AM34" s="151">
        <f t="shared" si="14"/>
        <v>0</v>
      </c>
      <c r="AN34" s="177"/>
      <c r="AO34" s="177"/>
    </row>
    <row r="35" spans="1:41" s="24" customFormat="1" ht="4" customHeight="1" x14ac:dyDescent="0.25">
      <c r="A35" s="205">
        <f t="shared" si="4"/>
        <v>0</v>
      </c>
      <c r="B35" s="25"/>
      <c r="C35" s="25"/>
      <c r="D35" s="302"/>
      <c r="E35" s="25"/>
      <c r="F35" s="25"/>
      <c r="G35" s="25"/>
      <c r="H35" s="25"/>
      <c r="I35" s="25"/>
      <c r="J35" s="25"/>
      <c r="K35" s="25"/>
      <c r="L35" s="25"/>
      <c r="M35" s="25"/>
      <c r="N35" s="25"/>
      <c r="O35" s="25"/>
      <c r="P35" s="25"/>
      <c r="Q35" s="25"/>
      <c r="R35" s="25"/>
      <c r="S35" s="25"/>
      <c r="T35" s="25"/>
      <c r="U35" s="310"/>
      <c r="V35" s="25"/>
      <c r="W35" s="308"/>
      <c r="X35" s="25"/>
      <c r="Y35" s="79"/>
      <c r="Z35" s="68"/>
      <c r="AA35" s="68"/>
      <c r="AB35" s="68"/>
      <c r="AC35" s="68"/>
      <c r="AD35" s="68"/>
      <c r="AE35" s="68"/>
      <c r="AF35" s="68"/>
      <c r="AG35" s="68"/>
      <c r="AH35" s="211"/>
      <c r="AI35" s="67"/>
      <c r="AJ35" s="67"/>
      <c r="AK35" s="67"/>
      <c r="AL35" s="67"/>
      <c r="AM35" s="67"/>
      <c r="AN35" s="152"/>
      <c r="AO35" s="152"/>
    </row>
    <row r="36" spans="1:41" s="24" customFormat="1" ht="18" customHeight="1" x14ac:dyDescent="0.25">
      <c r="A36" s="205">
        <f t="shared" ref="A36" si="15">IF(A34=0,0,IF(D34&lt;&gt;"",1,0))</f>
        <v>0</v>
      </c>
      <c r="B36" s="203">
        <f>IF(D36&lt;&gt;"",Z36,0)</f>
        <v>0</v>
      </c>
      <c r="C36" s="25"/>
      <c r="D36" s="301"/>
      <c r="E36" s="227" t="str">
        <f>IFERROR(VLOOKUP(D36,Kataloge!$D$2:$F$137,3,FALSE),"")</f>
        <v/>
      </c>
      <c r="F36" s="35" t="s">
        <v>9</v>
      </c>
      <c r="G36" s="142"/>
      <c r="H36" s="35"/>
      <c r="I36" s="90"/>
      <c r="J36" s="35"/>
      <c r="K36" s="90"/>
      <c r="L36" s="35"/>
      <c r="M36" s="90"/>
      <c r="N36" s="35"/>
      <c r="O36" s="90"/>
      <c r="P36" s="35"/>
      <c r="Q36" s="90"/>
      <c r="R36" s="35"/>
      <c r="S36" s="90"/>
      <c r="T36" s="35"/>
      <c r="U36" s="309"/>
      <c r="V36" s="35"/>
      <c r="W36" s="373">
        <f>IF(U36&gt;0,ROUND(ROUND(G36,4)*ROUND(U36,2),2),0)</f>
        <v>0</v>
      </c>
      <c r="X36" s="35"/>
      <c r="Y36" s="79"/>
      <c r="Z36" s="175" t="s">
        <v>65</v>
      </c>
      <c r="AA36" s="157" t="s">
        <v>288</v>
      </c>
      <c r="AB36" s="156">
        <f>IF(AND(I36&lt;&gt;"",SUM(AC36:AG36)&gt;0),1,0)</f>
        <v>0</v>
      </c>
      <c r="AC36" s="155">
        <f>IF(AND(K36&lt;&gt;""),1,0)</f>
        <v>0</v>
      </c>
      <c r="AD36" s="155">
        <f>IF(AND(M36&lt;&gt;""),1,0)</f>
        <v>0</v>
      </c>
      <c r="AE36" s="155">
        <f>IF(AND(O36&lt;&gt;""),1,0)</f>
        <v>0</v>
      </c>
      <c r="AF36" s="155">
        <f>IF(AND(Q36&lt;&gt;""),1,0)</f>
        <v>0</v>
      </c>
      <c r="AG36" s="156">
        <f>IF(S36&lt;&gt;"",1,0)</f>
        <v>0</v>
      </c>
      <c r="AH36" s="212">
        <f t="shared" ref="AH36:AM36" si="16">IF(AB36=1,ROUND($G36,4),0)</f>
        <v>0</v>
      </c>
      <c r="AI36" s="151">
        <f t="shared" si="16"/>
        <v>0</v>
      </c>
      <c r="AJ36" s="151">
        <f t="shared" si="16"/>
        <v>0</v>
      </c>
      <c r="AK36" s="151">
        <f t="shared" si="16"/>
        <v>0</v>
      </c>
      <c r="AL36" s="151">
        <f t="shared" si="16"/>
        <v>0</v>
      </c>
      <c r="AM36" s="151">
        <f t="shared" si="16"/>
        <v>0</v>
      </c>
      <c r="AN36" s="177"/>
      <c r="AO36" s="177"/>
    </row>
    <row r="37" spans="1:41" s="24" customFormat="1" ht="4" customHeight="1" x14ac:dyDescent="0.25">
      <c r="A37" s="205">
        <f t="shared" si="4"/>
        <v>0</v>
      </c>
      <c r="B37" s="25"/>
      <c r="C37" s="25"/>
      <c r="D37" s="302"/>
      <c r="E37" s="25"/>
      <c r="F37" s="25"/>
      <c r="G37" s="25"/>
      <c r="H37" s="25"/>
      <c r="I37" s="25"/>
      <c r="J37" s="25"/>
      <c r="K37" s="25"/>
      <c r="L37" s="25"/>
      <c r="M37" s="25"/>
      <c r="N37" s="25"/>
      <c r="O37" s="25"/>
      <c r="P37" s="25"/>
      <c r="Q37" s="25"/>
      <c r="R37" s="25"/>
      <c r="S37" s="25"/>
      <c r="T37" s="25"/>
      <c r="U37" s="310"/>
      <c r="V37" s="25"/>
      <c r="W37" s="308"/>
      <c r="X37" s="25"/>
      <c r="Y37" s="79"/>
      <c r="Z37" s="68"/>
      <c r="AA37" s="68"/>
      <c r="AB37" s="68"/>
      <c r="AC37" s="68"/>
      <c r="AD37" s="68"/>
      <c r="AE37" s="68"/>
      <c r="AF37" s="68"/>
      <c r="AG37" s="68"/>
      <c r="AH37" s="211"/>
      <c r="AI37" s="67"/>
      <c r="AJ37" s="67"/>
      <c r="AK37" s="67"/>
      <c r="AL37" s="67"/>
      <c r="AM37" s="67"/>
      <c r="AN37" s="152"/>
      <c r="AO37" s="152"/>
    </row>
    <row r="38" spans="1:41" s="24" customFormat="1" ht="18" customHeight="1" x14ac:dyDescent="0.25">
      <c r="A38" s="205">
        <f t="shared" ref="A38" si="17">IF(A36=0,0,IF(D36&lt;&gt;"",1,0))</f>
        <v>0</v>
      </c>
      <c r="B38" s="203">
        <f>IF(D38&lt;&gt;"",Z38,0)</f>
        <v>0</v>
      </c>
      <c r="C38" s="25"/>
      <c r="D38" s="301"/>
      <c r="E38" s="227" t="str">
        <f>IFERROR(VLOOKUP(D38,Kataloge!$D$2:$F$137,3,FALSE),"")</f>
        <v/>
      </c>
      <c r="F38" s="35" t="s">
        <v>9</v>
      </c>
      <c r="G38" s="142"/>
      <c r="H38" s="35"/>
      <c r="I38" s="90"/>
      <c r="J38" s="35"/>
      <c r="K38" s="90"/>
      <c r="L38" s="35"/>
      <c r="M38" s="90"/>
      <c r="N38" s="35"/>
      <c r="O38" s="90"/>
      <c r="P38" s="35"/>
      <c r="Q38" s="90"/>
      <c r="R38" s="35"/>
      <c r="S38" s="90"/>
      <c r="T38" s="35"/>
      <c r="U38" s="309"/>
      <c r="V38" s="35"/>
      <c r="W38" s="373">
        <f>IF(U38&gt;0,ROUND(ROUND(G38,4)*ROUND(U38,2),2),0)</f>
        <v>0</v>
      </c>
      <c r="X38" s="35"/>
      <c r="Y38" s="79"/>
      <c r="Z38" s="175" t="s">
        <v>66</v>
      </c>
      <c r="AA38" s="157" t="s">
        <v>288</v>
      </c>
      <c r="AB38" s="156">
        <f>IF(AND(I38&lt;&gt;"",SUM(AC38:AG38)&gt;0),1,0)</f>
        <v>0</v>
      </c>
      <c r="AC38" s="155">
        <f>IF(AND(K38&lt;&gt;""),1,0)</f>
        <v>0</v>
      </c>
      <c r="AD38" s="155">
        <f>IF(AND(M38&lt;&gt;""),1,0)</f>
        <v>0</v>
      </c>
      <c r="AE38" s="155">
        <f>IF(AND(O38&lt;&gt;""),1,0)</f>
        <v>0</v>
      </c>
      <c r="AF38" s="155">
        <f>IF(AND(Q38&lt;&gt;""),1,0)</f>
        <v>0</v>
      </c>
      <c r="AG38" s="156">
        <f>IF(S38&lt;&gt;"",1,0)</f>
        <v>0</v>
      </c>
      <c r="AH38" s="212">
        <f t="shared" ref="AH38:AM38" si="18">IF(AB38=1,ROUND($G38,4),0)</f>
        <v>0</v>
      </c>
      <c r="AI38" s="151">
        <f t="shared" si="18"/>
        <v>0</v>
      </c>
      <c r="AJ38" s="151">
        <f t="shared" si="18"/>
        <v>0</v>
      </c>
      <c r="AK38" s="151">
        <f t="shared" si="18"/>
        <v>0</v>
      </c>
      <c r="AL38" s="151">
        <f t="shared" si="18"/>
        <v>0</v>
      </c>
      <c r="AM38" s="151">
        <f t="shared" si="18"/>
        <v>0</v>
      </c>
      <c r="AN38" s="177"/>
      <c r="AO38" s="177"/>
    </row>
    <row r="39" spans="1:41" s="24" customFormat="1" ht="4" customHeight="1" x14ac:dyDescent="0.25">
      <c r="A39" s="205">
        <f t="shared" si="4"/>
        <v>0</v>
      </c>
      <c r="B39" s="25"/>
      <c r="C39" s="25"/>
      <c r="D39" s="302"/>
      <c r="E39" s="25"/>
      <c r="F39" s="25"/>
      <c r="G39" s="25"/>
      <c r="H39" s="25"/>
      <c r="I39" s="25"/>
      <c r="J39" s="25"/>
      <c r="K39" s="25"/>
      <c r="L39" s="25"/>
      <c r="M39" s="25"/>
      <c r="N39" s="25"/>
      <c r="O39" s="25"/>
      <c r="P39" s="25"/>
      <c r="Q39" s="25"/>
      <c r="R39" s="25"/>
      <c r="S39" s="25"/>
      <c r="T39" s="25"/>
      <c r="U39" s="310"/>
      <c r="V39" s="25"/>
      <c r="W39" s="308"/>
      <c r="X39" s="25"/>
      <c r="Y39" s="79"/>
      <c r="Z39" s="68"/>
      <c r="AA39" s="68"/>
      <c r="AB39" s="68"/>
      <c r="AC39" s="68"/>
      <c r="AD39" s="68"/>
      <c r="AE39" s="68"/>
      <c r="AF39" s="68"/>
      <c r="AG39" s="68"/>
      <c r="AH39" s="211"/>
      <c r="AI39" s="67"/>
      <c r="AJ39" s="67"/>
      <c r="AK39" s="67"/>
      <c r="AL39" s="67"/>
      <c r="AM39" s="67"/>
      <c r="AN39" s="152"/>
      <c r="AO39" s="152"/>
    </row>
    <row r="40" spans="1:41" s="24" customFormat="1" ht="18" customHeight="1" x14ac:dyDescent="0.25">
      <c r="A40" s="205">
        <f t="shared" ref="A40" si="19">IF(A38=0,0,IF(D38&lt;&gt;"",1,0))</f>
        <v>0</v>
      </c>
      <c r="B40" s="203">
        <f>IF(D40&lt;&gt;"",Z40,0)</f>
        <v>0</v>
      </c>
      <c r="C40" s="25"/>
      <c r="D40" s="301"/>
      <c r="E40" s="227" t="str">
        <f>IFERROR(VLOOKUP(D40,Kataloge!$D$2:$F$137,3,FALSE),"")</f>
        <v/>
      </c>
      <c r="F40" s="35" t="s">
        <v>9</v>
      </c>
      <c r="G40" s="142"/>
      <c r="H40" s="35"/>
      <c r="I40" s="90"/>
      <c r="J40" s="35"/>
      <c r="K40" s="90"/>
      <c r="L40" s="35"/>
      <c r="M40" s="90"/>
      <c r="N40" s="35"/>
      <c r="O40" s="90"/>
      <c r="P40" s="35"/>
      <c r="Q40" s="90"/>
      <c r="R40" s="35"/>
      <c r="S40" s="90"/>
      <c r="T40" s="35"/>
      <c r="U40" s="309"/>
      <c r="V40" s="35"/>
      <c r="W40" s="373">
        <f>IF(U40&gt;0,ROUND(ROUND(G40,4)*ROUND(U40,2),2),0)</f>
        <v>0</v>
      </c>
      <c r="X40" s="35"/>
      <c r="Y40" s="79"/>
      <c r="Z40" s="175" t="s">
        <v>67</v>
      </c>
      <c r="AA40" s="157" t="s">
        <v>288</v>
      </c>
      <c r="AB40" s="156">
        <f>IF(AND(I40&lt;&gt;"",SUM(AC40:AG40)&gt;0),1,0)</f>
        <v>0</v>
      </c>
      <c r="AC40" s="155">
        <f>IF(AND(K40&lt;&gt;""),1,0)</f>
        <v>0</v>
      </c>
      <c r="AD40" s="155">
        <f>IF(AND(M40&lt;&gt;""),1,0)</f>
        <v>0</v>
      </c>
      <c r="AE40" s="155">
        <f>IF(AND(O40&lt;&gt;""),1,0)</f>
        <v>0</v>
      </c>
      <c r="AF40" s="155">
        <f>IF(AND(Q40&lt;&gt;""),1,0)</f>
        <v>0</v>
      </c>
      <c r="AG40" s="156">
        <f>IF(S40&lt;&gt;"",1,0)</f>
        <v>0</v>
      </c>
      <c r="AH40" s="212">
        <f t="shared" ref="AH40:AM40" si="20">IF(AB40=1,ROUND($G40,4),0)</f>
        <v>0</v>
      </c>
      <c r="AI40" s="151">
        <f t="shared" si="20"/>
        <v>0</v>
      </c>
      <c r="AJ40" s="151">
        <f t="shared" si="20"/>
        <v>0</v>
      </c>
      <c r="AK40" s="151">
        <f t="shared" si="20"/>
        <v>0</v>
      </c>
      <c r="AL40" s="151">
        <f t="shared" si="20"/>
        <v>0</v>
      </c>
      <c r="AM40" s="151">
        <f t="shared" si="20"/>
        <v>0</v>
      </c>
      <c r="AN40" s="177"/>
      <c r="AO40" s="177"/>
    </row>
    <row r="41" spans="1:41" s="24" customFormat="1" ht="4" customHeight="1" x14ac:dyDescent="0.25">
      <c r="A41" s="205">
        <f t="shared" si="4"/>
        <v>0</v>
      </c>
      <c r="B41" s="25"/>
      <c r="C41" s="25"/>
      <c r="D41" s="302"/>
      <c r="E41" s="25"/>
      <c r="F41" s="25"/>
      <c r="G41" s="25"/>
      <c r="H41" s="25"/>
      <c r="I41" s="25"/>
      <c r="J41" s="25"/>
      <c r="K41" s="25"/>
      <c r="L41" s="25"/>
      <c r="M41" s="25"/>
      <c r="N41" s="25"/>
      <c r="O41" s="25"/>
      <c r="P41" s="25"/>
      <c r="Q41" s="25"/>
      <c r="R41" s="25"/>
      <c r="S41" s="25"/>
      <c r="T41" s="25"/>
      <c r="U41" s="310"/>
      <c r="V41" s="25"/>
      <c r="W41" s="308"/>
      <c r="X41" s="25"/>
      <c r="Y41" s="79"/>
      <c r="Z41" s="68"/>
      <c r="AA41" s="68"/>
      <c r="AB41" s="68"/>
      <c r="AC41" s="68"/>
      <c r="AD41" s="68"/>
      <c r="AE41" s="68"/>
      <c r="AF41" s="68"/>
      <c r="AG41" s="68"/>
      <c r="AH41" s="211"/>
      <c r="AI41" s="67"/>
      <c r="AJ41" s="67"/>
      <c r="AK41" s="67"/>
      <c r="AL41" s="67"/>
      <c r="AM41" s="67"/>
      <c r="AN41" s="152"/>
      <c r="AO41" s="152"/>
    </row>
    <row r="42" spans="1:41" s="24" customFormat="1" ht="18" customHeight="1" x14ac:dyDescent="0.25">
      <c r="A42" s="205">
        <f t="shared" ref="A42" si="21">IF(A40=0,0,IF(D40&lt;&gt;"",1,0))</f>
        <v>0</v>
      </c>
      <c r="B42" s="203">
        <f>IF(D42&lt;&gt;"",Z42,0)</f>
        <v>0</v>
      </c>
      <c r="C42" s="25"/>
      <c r="D42" s="301"/>
      <c r="E42" s="227" t="str">
        <f>IFERROR(VLOOKUP(D42,Kataloge!$D$2:$F$137,3,FALSE),"")</f>
        <v/>
      </c>
      <c r="F42" s="35" t="s">
        <v>9</v>
      </c>
      <c r="G42" s="142"/>
      <c r="H42" s="35"/>
      <c r="I42" s="90"/>
      <c r="J42" s="35"/>
      <c r="K42" s="90"/>
      <c r="L42" s="35"/>
      <c r="M42" s="90"/>
      <c r="N42" s="35"/>
      <c r="O42" s="90"/>
      <c r="P42" s="35"/>
      <c r="Q42" s="90"/>
      <c r="R42" s="35"/>
      <c r="S42" s="90"/>
      <c r="T42" s="35"/>
      <c r="U42" s="309"/>
      <c r="V42" s="35"/>
      <c r="W42" s="373">
        <f>IF(U42&gt;0,ROUND(ROUND(G42,4)*ROUND(U42,2),2),0)</f>
        <v>0</v>
      </c>
      <c r="X42" s="35"/>
      <c r="Y42" s="79"/>
      <c r="Z42" s="175" t="s">
        <v>68</v>
      </c>
      <c r="AA42" s="157" t="s">
        <v>288</v>
      </c>
      <c r="AB42" s="156">
        <f>IF(AND(I42&lt;&gt;"",SUM(AC42:AG42)&gt;0),1,0)</f>
        <v>0</v>
      </c>
      <c r="AC42" s="155">
        <f>IF(AND(K42&lt;&gt;""),1,0)</f>
        <v>0</v>
      </c>
      <c r="AD42" s="155">
        <f>IF(AND(M42&lt;&gt;""),1,0)</f>
        <v>0</v>
      </c>
      <c r="AE42" s="155">
        <f>IF(AND(O42&lt;&gt;""),1,0)</f>
        <v>0</v>
      </c>
      <c r="AF42" s="155">
        <f>IF(AND(Q42&lt;&gt;""),1,0)</f>
        <v>0</v>
      </c>
      <c r="AG42" s="156">
        <f>IF(S42&lt;&gt;"",1,0)</f>
        <v>0</v>
      </c>
      <c r="AH42" s="212">
        <f t="shared" ref="AH42:AM42" si="22">IF(AB42=1,ROUND($G42,4),0)</f>
        <v>0</v>
      </c>
      <c r="AI42" s="151">
        <f t="shared" si="22"/>
        <v>0</v>
      </c>
      <c r="AJ42" s="151">
        <f t="shared" si="22"/>
        <v>0</v>
      </c>
      <c r="AK42" s="151">
        <f t="shared" si="22"/>
        <v>0</v>
      </c>
      <c r="AL42" s="151">
        <f t="shared" si="22"/>
        <v>0</v>
      </c>
      <c r="AM42" s="151">
        <f t="shared" si="22"/>
        <v>0</v>
      </c>
      <c r="AN42" s="177"/>
      <c r="AO42" s="177"/>
    </row>
    <row r="43" spans="1:41" s="24" customFormat="1" ht="4" customHeight="1" x14ac:dyDescent="0.25">
      <c r="A43" s="205">
        <f t="shared" si="4"/>
        <v>0</v>
      </c>
      <c r="B43" s="25"/>
      <c r="C43" s="25"/>
      <c r="D43" s="302"/>
      <c r="E43" s="25"/>
      <c r="F43" s="25"/>
      <c r="G43" s="25"/>
      <c r="H43" s="25"/>
      <c r="I43" s="25"/>
      <c r="J43" s="25"/>
      <c r="K43" s="25"/>
      <c r="L43" s="25"/>
      <c r="M43" s="25"/>
      <c r="N43" s="25"/>
      <c r="O43" s="25"/>
      <c r="P43" s="25"/>
      <c r="Q43" s="25"/>
      <c r="R43" s="25"/>
      <c r="S43" s="25"/>
      <c r="T43" s="25"/>
      <c r="U43" s="310"/>
      <c r="V43" s="25"/>
      <c r="W43" s="308"/>
      <c r="X43" s="25"/>
      <c r="Y43" s="79"/>
      <c r="Z43" s="68"/>
      <c r="AA43" s="68"/>
      <c r="AB43" s="68"/>
      <c r="AC43" s="68"/>
      <c r="AD43" s="68"/>
      <c r="AE43" s="68"/>
      <c r="AF43" s="68"/>
      <c r="AG43" s="68"/>
      <c r="AH43" s="211"/>
      <c r="AI43" s="67"/>
      <c r="AJ43" s="67"/>
      <c r="AK43" s="67"/>
      <c r="AL43" s="67"/>
      <c r="AM43" s="67"/>
      <c r="AN43" s="152"/>
      <c r="AO43" s="152"/>
    </row>
    <row r="44" spans="1:41" s="24" customFormat="1" ht="18" customHeight="1" x14ac:dyDescent="0.25">
      <c r="A44" s="205">
        <f t="shared" ref="A44" si="23">IF(A42=0,0,IF(D42&lt;&gt;"",1,0))</f>
        <v>0</v>
      </c>
      <c r="B44" s="203">
        <f>IF(D44&lt;&gt;"",Z44,0)</f>
        <v>0</v>
      </c>
      <c r="C44" s="25"/>
      <c r="D44" s="301"/>
      <c r="E44" s="227" t="str">
        <f>IFERROR(VLOOKUP(D44,Kataloge!$D$2:$F$137,3,FALSE),"")</f>
        <v/>
      </c>
      <c r="F44" s="35" t="s">
        <v>9</v>
      </c>
      <c r="G44" s="142"/>
      <c r="H44" s="35"/>
      <c r="I44" s="90"/>
      <c r="J44" s="35"/>
      <c r="K44" s="90"/>
      <c r="L44" s="35"/>
      <c r="M44" s="90"/>
      <c r="N44" s="35"/>
      <c r="O44" s="90"/>
      <c r="P44" s="35"/>
      <c r="Q44" s="90"/>
      <c r="R44" s="35"/>
      <c r="S44" s="90"/>
      <c r="T44" s="35"/>
      <c r="U44" s="309"/>
      <c r="V44" s="35"/>
      <c r="W44" s="373">
        <f>IF(U44&gt;0,ROUND(ROUND(G44,4)*ROUND(U44,2),2),0)</f>
        <v>0</v>
      </c>
      <c r="X44" s="35"/>
      <c r="Y44" s="79"/>
      <c r="Z44" s="175" t="s">
        <v>69</v>
      </c>
      <c r="AA44" s="157" t="s">
        <v>288</v>
      </c>
      <c r="AB44" s="156">
        <f>IF(AND(I44&lt;&gt;"",SUM(AC44:AG44)&gt;0),1,0)</f>
        <v>0</v>
      </c>
      <c r="AC44" s="155">
        <f>IF(AND(K44&lt;&gt;""),1,0)</f>
        <v>0</v>
      </c>
      <c r="AD44" s="155">
        <f>IF(AND(M44&lt;&gt;""),1,0)</f>
        <v>0</v>
      </c>
      <c r="AE44" s="155">
        <f>IF(AND(O44&lt;&gt;""),1,0)</f>
        <v>0</v>
      </c>
      <c r="AF44" s="155">
        <f>IF(AND(Q44&lt;&gt;""),1,0)</f>
        <v>0</v>
      </c>
      <c r="AG44" s="156">
        <f>IF(S44&lt;&gt;"",1,0)</f>
        <v>0</v>
      </c>
      <c r="AH44" s="212">
        <f t="shared" ref="AH44:AM44" si="24">IF(AB44=1,ROUND($G44,4),0)</f>
        <v>0</v>
      </c>
      <c r="AI44" s="151">
        <f t="shared" si="24"/>
        <v>0</v>
      </c>
      <c r="AJ44" s="151">
        <f t="shared" si="24"/>
        <v>0</v>
      </c>
      <c r="AK44" s="151">
        <f t="shared" si="24"/>
        <v>0</v>
      </c>
      <c r="AL44" s="151">
        <f t="shared" si="24"/>
        <v>0</v>
      </c>
      <c r="AM44" s="151">
        <f t="shared" si="24"/>
        <v>0</v>
      </c>
      <c r="AN44" s="177"/>
      <c r="AO44" s="177"/>
    </row>
    <row r="45" spans="1:41" s="24" customFormat="1" ht="4" customHeight="1" x14ac:dyDescent="0.25">
      <c r="A45" s="205">
        <f t="shared" si="4"/>
        <v>0</v>
      </c>
      <c r="B45" s="25"/>
      <c r="C45" s="25"/>
      <c r="D45" s="302"/>
      <c r="E45" s="25"/>
      <c r="F45" s="25"/>
      <c r="G45" s="25"/>
      <c r="H45" s="25"/>
      <c r="I45" s="25"/>
      <c r="J45" s="25"/>
      <c r="K45" s="25"/>
      <c r="L45" s="25"/>
      <c r="M45" s="25"/>
      <c r="N45" s="25"/>
      <c r="O45" s="25"/>
      <c r="P45" s="25"/>
      <c r="Q45" s="25"/>
      <c r="R45" s="25"/>
      <c r="S45" s="25"/>
      <c r="T45" s="25"/>
      <c r="U45" s="310"/>
      <c r="V45" s="25"/>
      <c r="W45" s="308"/>
      <c r="X45" s="25"/>
      <c r="Y45" s="79"/>
      <c r="Z45" s="68"/>
      <c r="AA45" s="68"/>
      <c r="AB45" s="68"/>
      <c r="AC45" s="68"/>
      <c r="AD45" s="68"/>
      <c r="AE45" s="68"/>
      <c r="AF45" s="68"/>
      <c r="AG45" s="68"/>
      <c r="AH45" s="211"/>
      <c r="AI45" s="67"/>
      <c r="AJ45" s="67"/>
      <c r="AK45" s="67"/>
      <c r="AL45" s="67"/>
      <c r="AM45" s="67"/>
      <c r="AN45" s="152"/>
      <c r="AO45" s="152"/>
    </row>
    <row r="46" spans="1:41" s="24" customFormat="1" ht="18" customHeight="1" x14ac:dyDescent="0.25">
      <c r="A46" s="205">
        <f t="shared" ref="A46" si="25">IF(A44=0,0,IF(D44&lt;&gt;"",1,0))</f>
        <v>0</v>
      </c>
      <c r="B46" s="203">
        <f>IF(D46&lt;&gt;"",Z46,0)</f>
        <v>0</v>
      </c>
      <c r="C46" s="25"/>
      <c r="D46" s="301"/>
      <c r="E46" s="227" t="str">
        <f>IFERROR(VLOOKUP(D46,Kataloge!$D$2:$F$137,3,FALSE),"")</f>
        <v/>
      </c>
      <c r="F46" s="35" t="s">
        <v>9</v>
      </c>
      <c r="G46" s="142"/>
      <c r="H46" s="35"/>
      <c r="I46" s="90"/>
      <c r="J46" s="35"/>
      <c r="K46" s="90"/>
      <c r="L46" s="35"/>
      <c r="M46" s="90"/>
      <c r="N46" s="35"/>
      <c r="O46" s="90"/>
      <c r="P46" s="35"/>
      <c r="Q46" s="90"/>
      <c r="R46" s="35"/>
      <c r="S46" s="90"/>
      <c r="T46" s="35"/>
      <c r="U46" s="309"/>
      <c r="V46" s="35"/>
      <c r="W46" s="373">
        <f>IF(U46&gt;0,ROUND(ROUND(G46,4)*ROUND(U46,2),2),0)</f>
        <v>0</v>
      </c>
      <c r="X46" s="35"/>
      <c r="Y46" s="79"/>
      <c r="Z46" s="175" t="s">
        <v>70</v>
      </c>
      <c r="AA46" s="157" t="s">
        <v>288</v>
      </c>
      <c r="AB46" s="156">
        <f>IF(AND(I46&lt;&gt;"",SUM(AC46:AG46)&gt;0),1,0)</f>
        <v>0</v>
      </c>
      <c r="AC46" s="155">
        <f>IF(AND(K46&lt;&gt;""),1,0)</f>
        <v>0</v>
      </c>
      <c r="AD46" s="155">
        <f>IF(AND(M46&lt;&gt;""),1,0)</f>
        <v>0</v>
      </c>
      <c r="AE46" s="155">
        <f>IF(AND(O46&lt;&gt;""),1,0)</f>
        <v>0</v>
      </c>
      <c r="AF46" s="155">
        <f>IF(AND(Q46&lt;&gt;""),1,0)</f>
        <v>0</v>
      </c>
      <c r="AG46" s="156">
        <f>IF(S46&lt;&gt;"",1,0)</f>
        <v>0</v>
      </c>
      <c r="AH46" s="212">
        <f t="shared" ref="AH46:AM46" si="26">IF(AB46=1,ROUND($G46,4),0)</f>
        <v>0</v>
      </c>
      <c r="AI46" s="151">
        <f t="shared" si="26"/>
        <v>0</v>
      </c>
      <c r="AJ46" s="151">
        <f t="shared" si="26"/>
        <v>0</v>
      </c>
      <c r="AK46" s="151">
        <f t="shared" si="26"/>
        <v>0</v>
      </c>
      <c r="AL46" s="151">
        <f t="shared" si="26"/>
        <v>0</v>
      </c>
      <c r="AM46" s="151">
        <f t="shared" si="26"/>
        <v>0</v>
      </c>
      <c r="AN46" s="177"/>
      <c r="AO46" s="177"/>
    </row>
    <row r="47" spans="1:41" s="24" customFormat="1" ht="4" customHeight="1" x14ac:dyDescent="0.25">
      <c r="A47" s="205">
        <f t="shared" si="4"/>
        <v>0</v>
      </c>
      <c r="B47" s="25"/>
      <c r="C47" s="25"/>
      <c r="D47" s="302"/>
      <c r="E47" s="25"/>
      <c r="F47" s="25"/>
      <c r="G47" s="25"/>
      <c r="H47" s="25"/>
      <c r="I47" s="25"/>
      <c r="J47" s="25"/>
      <c r="K47" s="25"/>
      <c r="L47" s="25"/>
      <c r="M47" s="25"/>
      <c r="N47" s="25"/>
      <c r="O47" s="25"/>
      <c r="P47" s="25"/>
      <c r="Q47" s="25"/>
      <c r="R47" s="25"/>
      <c r="S47" s="25"/>
      <c r="T47" s="25"/>
      <c r="U47" s="310"/>
      <c r="V47" s="25"/>
      <c r="W47" s="308"/>
      <c r="X47" s="25"/>
      <c r="Y47" s="79"/>
      <c r="Z47" s="68"/>
      <c r="AA47" s="68"/>
      <c r="AB47" s="68"/>
      <c r="AC47" s="68"/>
      <c r="AD47" s="68"/>
      <c r="AE47" s="68"/>
      <c r="AF47" s="68"/>
      <c r="AG47" s="68"/>
      <c r="AH47" s="211"/>
      <c r="AI47" s="67"/>
      <c r="AJ47" s="67"/>
      <c r="AK47" s="67"/>
      <c r="AL47" s="67"/>
      <c r="AM47" s="67"/>
      <c r="AN47" s="152"/>
      <c r="AO47" s="152"/>
    </row>
    <row r="48" spans="1:41" s="24" customFormat="1" ht="18" customHeight="1" x14ac:dyDescent="0.25">
      <c r="A48" s="205">
        <f t="shared" ref="A48" si="27">IF(A46=0,0,IF(D46&lt;&gt;"",1,0))</f>
        <v>0</v>
      </c>
      <c r="B48" s="203">
        <f>IF(D48&lt;&gt;"",Z48,0)</f>
        <v>0</v>
      </c>
      <c r="C48" s="25"/>
      <c r="D48" s="301"/>
      <c r="E48" s="227" t="str">
        <f>IFERROR(VLOOKUP(D48,Kataloge!$D$2:$F$137,3,FALSE),"")</f>
        <v/>
      </c>
      <c r="F48" s="35" t="s">
        <v>9</v>
      </c>
      <c r="G48" s="142"/>
      <c r="H48" s="35"/>
      <c r="I48" s="90"/>
      <c r="J48" s="35"/>
      <c r="K48" s="90"/>
      <c r="L48" s="35"/>
      <c r="M48" s="90"/>
      <c r="N48" s="35"/>
      <c r="O48" s="90"/>
      <c r="P48" s="35"/>
      <c r="Q48" s="90"/>
      <c r="R48" s="35"/>
      <c r="S48" s="90"/>
      <c r="T48" s="35"/>
      <c r="U48" s="309"/>
      <c r="V48" s="35"/>
      <c r="W48" s="373">
        <f>IF(U48&gt;0,ROUND(ROUND(G48,4)*ROUND(U48,2),2),0)</f>
        <v>0</v>
      </c>
      <c r="X48" s="35"/>
      <c r="Y48" s="79"/>
      <c r="Z48" s="175" t="s">
        <v>71</v>
      </c>
      <c r="AA48" s="157" t="s">
        <v>288</v>
      </c>
      <c r="AB48" s="156">
        <f>IF(AND(I48&lt;&gt;"",SUM(AC48:AG48)&gt;0),1,0)</f>
        <v>0</v>
      </c>
      <c r="AC48" s="155">
        <f>IF(AND(K48&lt;&gt;""),1,0)</f>
        <v>0</v>
      </c>
      <c r="AD48" s="155">
        <f>IF(AND(M48&lt;&gt;""),1,0)</f>
        <v>0</v>
      </c>
      <c r="AE48" s="155">
        <f>IF(AND(O48&lt;&gt;""),1,0)</f>
        <v>0</v>
      </c>
      <c r="AF48" s="155">
        <f>IF(AND(Q48&lt;&gt;""),1,0)</f>
        <v>0</v>
      </c>
      <c r="AG48" s="156">
        <f>IF(S48&lt;&gt;"",1,0)</f>
        <v>0</v>
      </c>
      <c r="AH48" s="212">
        <f t="shared" ref="AH48:AM48" si="28">IF(AB48=1,ROUND($G48,4),0)</f>
        <v>0</v>
      </c>
      <c r="AI48" s="151">
        <f t="shared" si="28"/>
        <v>0</v>
      </c>
      <c r="AJ48" s="151">
        <f t="shared" si="28"/>
        <v>0</v>
      </c>
      <c r="AK48" s="151">
        <f t="shared" si="28"/>
        <v>0</v>
      </c>
      <c r="AL48" s="151">
        <f t="shared" si="28"/>
        <v>0</v>
      </c>
      <c r="AM48" s="151">
        <f t="shared" si="28"/>
        <v>0</v>
      </c>
      <c r="AN48" s="177"/>
      <c r="AO48" s="177"/>
    </row>
    <row r="49" spans="1:41" s="24" customFormat="1" ht="4" customHeight="1" x14ac:dyDescent="0.25">
      <c r="A49" s="205">
        <f t="shared" si="4"/>
        <v>0</v>
      </c>
      <c r="B49" s="25"/>
      <c r="C49" s="25"/>
      <c r="D49" s="302"/>
      <c r="E49" s="25"/>
      <c r="F49" s="25"/>
      <c r="G49" s="25"/>
      <c r="H49" s="25"/>
      <c r="I49" s="25"/>
      <c r="J49" s="25"/>
      <c r="K49" s="25"/>
      <c r="L49" s="25"/>
      <c r="M49" s="25"/>
      <c r="N49" s="25"/>
      <c r="O49" s="25"/>
      <c r="P49" s="25"/>
      <c r="Q49" s="25"/>
      <c r="R49" s="25"/>
      <c r="S49" s="25"/>
      <c r="T49" s="25"/>
      <c r="U49" s="310"/>
      <c r="V49" s="25"/>
      <c r="W49" s="308"/>
      <c r="X49" s="25"/>
      <c r="Y49" s="79"/>
      <c r="Z49" s="68"/>
      <c r="AA49" s="68"/>
      <c r="AB49" s="68"/>
      <c r="AC49" s="68"/>
      <c r="AD49" s="68"/>
      <c r="AE49" s="68"/>
      <c r="AF49" s="68"/>
      <c r="AG49" s="68"/>
      <c r="AH49" s="211"/>
      <c r="AI49" s="67"/>
      <c r="AJ49" s="67"/>
      <c r="AK49" s="67"/>
      <c r="AL49" s="67"/>
      <c r="AM49" s="67"/>
      <c r="AN49" s="152"/>
      <c r="AO49" s="152"/>
    </row>
    <row r="50" spans="1:41" s="24" customFormat="1" ht="18" customHeight="1" x14ac:dyDescent="0.25">
      <c r="A50" s="205">
        <f t="shared" ref="A50" si="29">IF(A48=0,0,IF(D48&lt;&gt;"",1,0))</f>
        <v>0</v>
      </c>
      <c r="B50" s="203">
        <f>IF(D50&lt;&gt;"",Z50,0)</f>
        <v>0</v>
      </c>
      <c r="C50" s="25"/>
      <c r="D50" s="301"/>
      <c r="E50" s="227" t="str">
        <f>IFERROR(VLOOKUP(D50,Kataloge!$D$2:$F$137,3,FALSE),"")</f>
        <v/>
      </c>
      <c r="F50" s="35" t="s">
        <v>9</v>
      </c>
      <c r="G50" s="142"/>
      <c r="H50" s="35"/>
      <c r="I50" s="90"/>
      <c r="J50" s="35"/>
      <c r="K50" s="90"/>
      <c r="L50" s="35"/>
      <c r="M50" s="90"/>
      <c r="N50" s="35"/>
      <c r="O50" s="90"/>
      <c r="P50" s="35"/>
      <c r="Q50" s="90"/>
      <c r="R50" s="35"/>
      <c r="S50" s="90"/>
      <c r="T50" s="35"/>
      <c r="U50" s="309"/>
      <c r="V50" s="35"/>
      <c r="W50" s="373">
        <f>IF(U50&gt;0,ROUND(ROUND(G50,4)*ROUND(U50,2),2),0)</f>
        <v>0</v>
      </c>
      <c r="X50" s="35"/>
      <c r="Y50" s="79"/>
      <c r="Z50" s="175" t="s">
        <v>72</v>
      </c>
      <c r="AA50" s="157" t="s">
        <v>288</v>
      </c>
      <c r="AB50" s="156">
        <f>IF(AND(I50&lt;&gt;"",SUM(AC50:AG50)&gt;0),1,0)</f>
        <v>0</v>
      </c>
      <c r="AC50" s="155">
        <f>IF(AND(K50&lt;&gt;""),1,0)</f>
        <v>0</v>
      </c>
      <c r="AD50" s="155">
        <f>IF(AND(M50&lt;&gt;""),1,0)</f>
        <v>0</v>
      </c>
      <c r="AE50" s="155">
        <f>IF(AND(O50&lt;&gt;""),1,0)</f>
        <v>0</v>
      </c>
      <c r="AF50" s="155">
        <f>IF(AND(Q50&lt;&gt;""),1,0)</f>
        <v>0</v>
      </c>
      <c r="AG50" s="156">
        <f>IF(S50&lt;&gt;"",1,0)</f>
        <v>0</v>
      </c>
      <c r="AH50" s="212">
        <f t="shared" ref="AH50:AM50" si="30">IF(AB50=1,ROUND($G50,4),0)</f>
        <v>0</v>
      </c>
      <c r="AI50" s="151">
        <f t="shared" si="30"/>
        <v>0</v>
      </c>
      <c r="AJ50" s="151">
        <f t="shared" si="30"/>
        <v>0</v>
      </c>
      <c r="AK50" s="151">
        <f t="shared" si="30"/>
        <v>0</v>
      </c>
      <c r="AL50" s="151">
        <f t="shared" si="30"/>
        <v>0</v>
      </c>
      <c r="AM50" s="151">
        <f t="shared" si="30"/>
        <v>0</v>
      </c>
      <c r="AN50" s="177"/>
      <c r="AO50" s="177"/>
    </row>
    <row r="51" spans="1:41" s="24" customFormat="1" ht="4" customHeight="1" x14ac:dyDescent="0.25">
      <c r="A51" s="205">
        <f t="shared" si="4"/>
        <v>0</v>
      </c>
      <c r="B51" s="25"/>
      <c r="C51" s="25"/>
      <c r="D51" s="302"/>
      <c r="E51" s="25"/>
      <c r="F51" s="25"/>
      <c r="G51" s="25"/>
      <c r="H51" s="25"/>
      <c r="I51" s="25"/>
      <c r="J51" s="25"/>
      <c r="K51" s="25"/>
      <c r="L51" s="25"/>
      <c r="M51" s="25"/>
      <c r="N51" s="25"/>
      <c r="O51" s="25"/>
      <c r="P51" s="25"/>
      <c r="Q51" s="25"/>
      <c r="R51" s="25"/>
      <c r="S51" s="25"/>
      <c r="T51" s="25"/>
      <c r="U51" s="310"/>
      <c r="V51" s="25"/>
      <c r="W51" s="308"/>
      <c r="X51" s="25"/>
      <c r="Y51" s="79"/>
      <c r="Z51" s="68"/>
      <c r="AA51" s="68"/>
      <c r="AB51" s="68"/>
      <c r="AC51" s="68"/>
      <c r="AD51" s="68"/>
      <c r="AE51" s="68"/>
      <c r="AF51" s="68"/>
      <c r="AG51" s="68"/>
      <c r="AH51" s="211"/>
      <c r="AI51" s="67"/>
      <c r="AJ51" s="67"/>
      <c r="AK51" s="67"/>
      <c r="AL51" s="67"/>
      <c r="AM51" s="67"/>
      <c r="AN51" s="152"/>
      <c r="AO51" s="152"/>
    </row>
    <row r="52" spans="1:41" s="24" customFormat="1" ht="18" customHeight="1" x14ac:dyDescent="0.25">
      <c r="A52" s="205">
        <f t="shared" ref="A52" si="31">IF(A50=0,0,IF(D50&lt;&gt;"",1,0))</f>
        <v>0</v>
      </c>
      <c r="B52" s="203">
        <f>IF(D52&lt;&gt;"",Z52,0)</f>
        <v>0</v>
      </c>
      <c r="C52" s="25"/>
      <c r="D52" s="301"/>
      <c r="E52" s="227" t="str">
        <f>IFERROR(VLOOKUP(D52,Kataloge!$D$2:$F$137,3,FALSE),"")</f>
        <v/>
      </c>
      <c r="F52" s="35" t="s">
        <v>9</v>
      </c>
      <c r="G52" s="142"/>
      <c r="H52" s="35"/>
      <c r="I52" s="90"/>
      <c r="J52" s="35"/>
      <c r="K52" s="90"/>
      <c r="L52" s="35"/>
      <c r="M52" s="90"/>
      <c r="N52" s="35"/>
      <c r="O52" s="90"/>
      <c r="P52" s="35"/>
      <c r="Q52" s="90"/>
      <c r="R52" s="35"/>
      <c r="S52" s="90"/>
      <c r="T52" s="35"/>
      <c r="U52" s="309"/>
      <c r="V52" s="35"/>
      <c r="W52" s="373">
        <f>IF(U52&gt;0,ROUND(ROUND(G52,4)*ROUND(U52,2),2),0)</f>
        <v>0</v>
      </c>
      <c r="X52" s="35"/>
      <c r="Y52" s="79"/>
      <c r="Z52" s="175" t="s">
        <v>73</v>
      </c>
      <c r="AA52" s="157" t="s">
        <v>288</v>
      </c>
      <c r="AB52" s="156">
        <f>IF(AND(I52&lt;&gt;"",SUM(AC52:AG52)&gt;0),1,0)</f>
        <v>0</v>
      </c>
      <c r="AC52" s="155">
        <f>IF(AND(K52&lt;&gt;""),1,0)</f>
        <v>0</v>
      </c>
      <c r="AD52" s="155">
        <f>IF(AND(M52&lt;&gt;""),1,0)</f>
        <v>0</v>
      </c>
      <c r="AE52" s="155">
        <f>IF(AND(O52&lt;&gt;""),1,0)</f>
        <v>0</v>
      </c>
      <c r="AF52" s="155">
        <f>IF(AND(Q52&lt;&gt;""),1,0)</f>
        <v>0</v>
      </c>
      <c r="AG52" s="156">
        <f>IF(S52&lt;&gt;"",1,0)</f>
        <v>0</v>
      </c>
      <c r="AH52" s="212">
        <f t="shared" ref="AH52:AM52" si="32">IF(AB52=1,ROUND($G52,4),0)</f>
        <v>0</v>
      </c>
      <c r="AI52" s="151">
        <f t="shared" si="32"/>
        <v>0</v>
      </c>
      <c r="AJ52" s="151">
        <f t="shared" si="32"/>
        <v>0</v>
      </c>
      <c r="AK52" s="151">
        <f t="shared" si="32"/>
        <v>0</v>
      </c>
      <c r="AL52" s="151">
        <f t="shared" si="32"/>
        <v>0</v>
      </c>
      <c r="AM52" s="151">
        <f t="shared" si="32"/>
        <v>0</v>
      </c>
      <c r="AN52" s="177"/>
      <c r="AO52" s="177"/>
    </row>
    <row r="53" spans="1:41" s="24" customFormat="1" ht="4" customHeight="1" x14ac:dyDescent="0.25">
      <c r="A53" s="205">
        <f t="shared" si="4"/>
        <v>0</v>
      </c>
      <c r="B53" s="25"/>
      <c r="C53" s="25"/>
      <c r="D53" s="302"/>
      <c r="E53" s="25"/>
      <c r="F53" s="25"/>
      <c r="G53" s="25"/>
      <c r="H53" s="25"/>
      <c r="I53" s="25"/>
      <c r="J53" s="25"/>
      <c r="K53" s="25"/>
      <c r="L53" s="25"/>
      <c r="M53" s="25"/>
      <c r="N53" s="25"/>
      <c r="O53" s="25"/>
      <c r="P53" s="25"/>
      <c r="Q53" s="25"/>
      <c r="R53" s="25"/>
      <c r="S53" s="25"/>
      <c r="T53" s="25"/>
      <c r="U53" s="310"/>
      <c r="V53" s="25"/>
      <c r="W53" s="308"/>
      <c r="X53" s="25"/>
      <c r="Y53" s="79"/>
      <c r="Z53" s="68"/>
      <c r="AA53" s="68"/>
      <c r="AB53" s="68"/>
      <c r="AC53" s="68"/>
      <c r="AD53" s="68"/>
      <c r="AE53" s="68"/>
      <c r="AF53" s="68"/>
      <c r="AG53" s="68"/>
      <c r="AH53" s="211"/>
      <c r="AI53" s="67"/>
      <c r="AJ53" s="67"/>
      <c r="AK53" s="67"/>
      <c r="AL53" s="67"/>
      <c r="AM53" s="67"/>
      <c r="AN53" s="152"/>
      <c r="AO53" s="152"/>
    </row>
    <row r="54" spans="1:41" s="24" customFormat="1" ht="18" customHeight="1" x14ac:dyDescent="0.25">
      <c r="A54" s="205">
        <f t="shared" ref="A54" si="33">IF(A52=0,0,IF(D52&lt;&gt;"",1,0))</f>
        <v>0</v>
      </c>
      <c r="B54" s="203">
        <f>IF(D54&lt;&gt;"",Z54,0)</f>
        <v>0</v>
      </c>
      <c r="C54" s="25"/>
      <c r="D54" s="301"/>
      <c r="E54" s="227" t="str">
        <f>IFERROR(VLOOKUP(D54,Kataloge!$D$2:$F$137,3,FALSE),"")</f>
        <v/>
      </c>
      <c r="F54" s="35" t="s">
        <v>9</v>
      </c>
      <c r="G54" s="142"/>
      <c r="H54" s="35"/>
      <c r="I54" s="90"/>
      <c r="J54" s="35"/>
      <c r="K54" s="90"/>
      <c r="L54" s="35"/>
      <c r="M54" s="90"/>
      <c r="N54" s="35"/>
      <c r="O54" s="90"/>
      <c r="P54" s="35"/>
      <c r="Q54" s="90"/>
      <c r="R54" s="35"/>
      <c r="S54" s="90"/>
      <c r="T54" s="35"/>
      <c r="U54" s="309"/>
      <c r="V54" s="35"/>
      <c r="W54" s="373">
        <f>IF(U54&gt;0,ROUND(ROUND(G54,4)*ROUND(U54,2),2),0)</f>
        <v>0</v>
      </c>
      <c r="X54" s="35"/>
      <c r="Y54" s="79"/>
      <c r="Z54" s="175" t="s">
        <v>74</v>
      </c>
      <c r="AA54" s="157" t="s">
        <v>288</v>
      </c>
      <c r="AB54" s="156">
        <f>IF(AND(I54&lt;&gt;"",SUM(AC54:AG54)&gt;0),1,0)</f>
        <v>0</v>
      </c>
      <c r="AC54" s="155">
        <f>IF(AND(K54&lt;&gt;""),1,0)</f>
        <v>0</v>
      </c>
      <c r="AD54" s="155">
        <f>IF(AND(M54&lt;&gt;""),1,0)</f>
        <v>0</v>
      </c>
      <c r="AE54" s="155">
        <f>IF(AND(O54&lt;&gt;""),1,0)</f>
        <v>0</v>
      </c>
      <c r="AF54" s="155">
        <f>IF(AND(Q54&lt;&gt;""),1,0)</f>
        <v>0</v>
      </c>
      <c r="AG54" s="156">
        <f>IF(S54&lt;&gt;"",1,0)</f>
        <v>0</v>
      </c>
      <c r="AH54" s="212">
        <f t="shared" ref="AH54:AM54" si="34">IF(AB54=1,ROUND($G54,4),0)</f>
        <v>0</v>
      </c>
      <c r="AI54" s="151">
        <f t="shared" si="34"/>
        <v>0</v>
      </c>
      <c r="AJ54" s="151">
        <f t="shared" si="34"/>
        <v>0</v>
      </c>
      <c r="AK54" s="151">
        <f t="shared" si="34"/>
        <v>0</v>
      </c>
      <c r="AL54" s="151">
        <f t="shared" si="34"/>
        <v>0</v>
      </c>
      <c r="AM54" s="151">
        <f t="shared" si="34"/>
        <v>0</v>
      </c>
      <c r="AN54" s="177"/>
      <c r="AO54" s="177"/>
    </row>
    <row r="55" spans="1:41" s="24" customFormat="1" ht="4" customHeight="1" x14ac:dyDescent="0.25">
      <c r="A55" s="205">
        <f t="shared" si="4"/>
        <v>0</v>
      </c>
      <c r="B55" s="25"/>
      <c r="C55" s="25"/>
      <c r="D55" s="302"/>
      <c r="E55" s="25"/>
      <c r="F55" s="25"/>
      <c r="G55" s="25"/>
      <c r="H55" s="25"/>
      <c r="I55" s="25"/>
      <c r="J55" s="25"/>
      <c r="K55" s="25"/>
      <c r="L55" s="25"/>
      <c r="M55" s="25"/>
      <c r="N55" s="25"/>
      <c r="O55" s="25"/>
      <c r="P55" s="25"/>
      <c r="Q55" s="25"/>
      <c r="R55" s="25"/>
      <c r="S55" s="25"/>
      <c r="T55" s="25"/>
      <c r="U55" s="310"/>
      <c r="V55" s="25"/>
      <c r="W55" s="308"/>
      <c r="X55" s="25"/>
      <c r="Y55" s="79"/>
      <c r="Z55" s="68"/>
      <c r="AA55" s="68"/>
      <c r="AB55" s="68"/>
      <c r="AC55" s="68"/>
      <c r="AD55" s="68"/>
      <c r="AE55" s="68"/>
      <c r="AF55" s="68"/>
      <c r="AG55" s="68"/>
      <c r="AH55" s="211"/>
      <c r="AI55" s="67"/>
      <c r="AJ55" s="67"/>
      <c r="AK55" s="67"/>
      <c r="AL55" s="67"/>
      <c r="AM55" s="67"/>
      <c r="AN55" s="152"/>
      <c r="AO55" s="152"/>
    </row>
    <row r="56" spans="1:41" s="24" customFormat="1" ht="18" customHeight="1" x14ac:dyDescent="0.25">
      <c r="A56" s="205">
        <f t="shared" ref="A56" si="35">IF(A54=0,0,IF(D54&lt;&gt;"",1,0))</f>
        <v>0</v>
      </c>
      <c r="B56" s="203">
        <f>IF(D56&lt;&gt;"",Z56,0)</f>
        <v>0</v>
      </c>
      <c r="C56" s="25"/>
      <c r="D56" s="301"/>
      <c r="E56" s="227" t="str">
        <f>IFERROR(VLOOKUP(D56,Kataloge!$D$2:$F$137,3,FALSE),"")</f>
        <v/>
      </c>
      <c r="F56" s="35" t="s">
        <v>9</v>
      </c>
      <c r="G56" s="142"/>
      <c r="H56" s="35"/>
      <c r="I56" s="90"/>
      <c r="J56" s="35"/>
      <c r="K56" s="90"/>
      <c r="L56" s="35"/>
      <c r="M56" s="90"/>
      <c r="N56" s="35"/>
      <c r="O56" s="90"/>
      <c r="P56" s="35"/>
      <c r="Q56" s="90"/>
      <c r="R56" s="35"/>
      <c r="S56" s="90"/>
      <c r="T56" s="35"/>
      <c r="U56" s="309"/>
      <c r="V56" s="35"/>
      <c r="W56" s="373">
        <f>IF(U56&gt;0,ROUND(ROUND(G56,4)*ROUND(U56,2),2),0)</f>
        <v>0</v>
      </c>
      <c r="X56" s="35"/>
      <c r="Y56" s="79"/>
      <c r="Z56" s="175" t="s">
        <v>75</v>
      </c>
      <c r="AA56" s="157" t="s">
        <v>288</v>
      </c>
      <c r="AB56" s="156">
        <f>IF(AND(I56&lt;&gt;"",SUM(AC56:AG56)&gt;0),1,0)</f>
        <v>0</v>
      </c>
      <c r="AC56" s="155">
        <f>IF(AND(K56&lt;&gt;""),1,0)</f>
        <v>0</v>
      </c>
      <c r="AD56" s="155">
        <f>IF(AND(M56&lt;&gt;""),1,0)</f>
        <v>0</v>
      </c>
      <c r="AE56" s="155">
        <f>IF(AND(O56&lt;&gt;""),1,0)</f>
        <v>0</v>
      </c>
      <c r="AF56" s="155">
        <f>IF(AND(Q56&lt;&gt;""),1,0)</f>
        <v>0</v>
      </c>
      <c r="AG56" s="156">
        <f>IF(S56&lt;&gt;"",1,0)</f>
        <v>0</v>
      </c>
      <c r="AH56" s="212">
        <f t="shared" ref="AH56:AM56" si="36">IF(AB56=1,ROUND($G56,4),0)</f>
        <v>0</v>
      </c>
      <c r="AI56" s="151">
        <f t="shared" si="36"/>
        <v>0</v>
      </c>
      <c r="AJ56" s="151">
        <f t="shared" si="36"/>
        <v>0</v>
      </c>
      <c r="AK56" s="151">
        <f t="shared" si="36"/>
        <v>0</v>
      </c>
      <c r="AL56" s="151">
        <f t="shared" si="36"/>
        <v>0</v>
      </c>
      <c r="AM56" s="151">
        <f t="shared" si="36"/>
        <v>0</v>
      </c>
      <c r="AN56" s="177"/>
      <c r="AO56" s="177"/>
    </row>
    <row r="57" spans="1:41" s="24" customFormat="1" ht="4" customHeight="1" x14ac:dyDescent="0.25">
      <c r="A57" s="205">
        <f t="shared" si="4"/>
        <v>0</v>
      </c>
      <c r="B57" s="25"/>
      <c r="C57" s="25"/>
      <c r="D57" s="302"/>
      <c r="E57" s="25"/>
      <c r="F57" s="25"/>
      <c r="G57" s="25"/>
      <c r="H57" s="25"/>
      <c r="I57" s="25"/>
      <c r="J57" s="25"/>
      <c r="K57" s="25"/>
      <c r="L57" s="25"/>
      <c r="M57" s="25"/>
      <c r="N57" s="25"/>
      <c r="O57" s="25"/>
      <c r="P57" s="25"/>
      <c r="Q57" s="25"/>
      <c r="R57" s="25"/>
      <c r="S57" s="25"/>
      <c r="T57" s="25"/>
      <c r="U57" s="310"/>
      <c r="V57" s="25"/>
      <c r="W57" s="308"/>
      <c r="X57" s="25"/>
      <c r="Y57" s="79"/>
      <c r="Z57" s="68"/>
      <c r="AA57" s="68"/>
      <c r="AB57" s="68"/>
      <c r="AC57" s="68"/>
      <c r="AD57" s="68"/>
      <c r="AE57" s="68"/>
      <c r="AF57" s="68"/>
      <c r="AG57" s="68"/>
      <c r="AH57" s="211"/>
      <c r="AI57" s="67"/>
      <c r="AJ57" s="67"/>
      <c r="AK57" s="67"/>
      <c r="AL57" s="67"/>
      <c r="AM57" s="67"/>
      <c r="AN57" s="152"/>
      <c r="AO57" s="152"/>
    </row>
    <row r="58" spans="1:41" s="24" customFormat="1" ht="18" customHeight="1" x14ac:dyDescent="0.25">
      <c r="A58" s="205">
        <f t="shared" ref="A58" si="37">IF(A56=0,0,IF(D56&lt;&gt;"",1,0))</f>
        <v>0</v>
      </c>
      <c r="B58" s="203">
        <f>IF(D58&lt;&gt;"",Z58,0)</f>
        <v>0</v>
      </c>
      <c r="C58" s="25"/>
      <c r="D58" s="301"/>
      <c r="E58" s="227" t="str">
        <f>IFERROR(VLOOKUP(D58,Kataloge!$D$2:$F$137,3,FALSE),"")</f>
        <v/>
      </c>
      <c r="F58" s="35" t="s">
        <v>9</v>
      </c>
      <c r="G58" s="142"/>
      <c r="H58" s="35"/>
      <c r="I58" s="90"/>
      <c r="J58" s="35"/>
      <c r="K58" s="90"/>
      <c r="L58" s="35"/>
      <c r="M58" s="90"/>
      <c r="N58" s="35"/>
      <c r="O58" s="90"/>
      <c r="P58" s="35"/>
      <c r="Q58" s="90"/>
      <c r="R58" s="35"/>
      <c r="S58" s="90"/>
      <c r="T58" s="35"/>
      <c r="U58" s="309"/>
      <c r="V58" s="35"/>
      <c r="W58" s="373">
        <f>IF(U58&gt;0,ROUND(ROUND(G58,4)*ROUND(U58,2),2),0)</f>
        <v>0</v>
      </c>
      <c r="X58" s="35"/>
      <c r="Y58" s="79"/>
      <c r="Z58" s="175" t="s">
        <v>76</v>
      </c>
      <c r="AA58" s="157" t="s">
        <v>288</v>
      </c>
      <c r="AB58" s="156">
        <f>IF(AND(I58&lt;&gt;"",SUM(AC58:AG58)&gt;0),1,0)</f>
        <v>0</v>
      </c>
      <c r="AC58" s="155">
        <f>IF(AND(K58&lt;&gt;""),1,0)</f>
        <v>0</v>
      </c>
      <c r="AD58" s="155">
        <f>IF(AND(M58&lt;&gt;""),1,0)</f>
        <v>0</v>
      </c>
      <c r="AE58" s="155">
        <f>IF(AND(O58&lt;&gt;""),1,0)</f>
        <v>0</v>
      </c>
      <c r="AF58" s="155">
        <f>IF(AND(Q58&lt;&gt;""),1,0)</f>
        <v>0</v>
      </c>
      <c r="AG58" s="156">
        <f>IF(S58&lt;&gt;"",1,0)</f>
        <v>0</v>
      </c>
      <c r="AH58" s="212">
        <f t="shared" ref="AH58:AM58" si="38">IF(AB58=1,ROUND($G58,4),0)</f>
        <v>0</v>
      </c>
      <c r="AI58" s="151">
        <f t="shared" si="38"/>
        <v>0</v>
      </c>
      <c r="AJ58" s="151">
        <f t="shared" si="38"/>
        <v>0</v>
      </c>
      <c r="AK58" s="151">
        <f t="shared" si="38"/>
        <v>0</v>
      </c>
      <c r="AL58" s="151">
        <f t="shared" si="38"/>
        <v>0</v>
      </c>
      <c r="AM58" s="151">
        <f t="shared" si="38"/>
        <v>0</v>
      </c>
      <c r="AN58" s="177"/>
      <c r="AO58" s="177"/>
    </row>
    <row r="59" spans="1:41" s="24" customFormat="1" ht="4" customHeight="1" x14ac:dyDescent="0.25">
      <c r="A59" s="205">
        <f t="shared" si="4"/>
        <v>0</v>
      </c>
      <c r="B59" s="25"/>
      <c r="C59" s="25"/>
      <c r="D59" s="302"/>
      <c r="E59" s="25"/>
      <c r="F59" s="25"/>
      <c r="G59" s="25"/>
      <c r="H59" s="25"/>
      <c r="I59" s="25"/>
      <c r="J59" s="25"/>
      <c r="K59" s="25"/>
      <c r="L59" s="25"/>
      <c r="M59" s="25"/>
      <c r="N59" s="25"/>
      <c r="O59" s="25"/>
      <c r="P59" s="25"/>
      <c r="Q59" s="25"/>
      <c r="R59" s="25"/>
      <c r="S59" s="25"/>
      <c r="T59" s="25"/>
      <c r="U59" s="310"/>
      <c r="V59" s="25"/>
      <c r="W59" s="308"/>
      <c r="X59" s="25"/>
      <c r="Y59" s="79"/>
      <c r="Z59" s="68"/>
      <c r="AA59" s="68"/>
      <c r="AB59" s="68"/>
      <c r="AC59" s="68"/>
      <c r="AD59" s="68"/>
      <c r="AE59" s="68"/>
      <c r="AF59" s="68"/>
      <c r="AG59" s="68"/>
      <c r="AH59" s="211"/>
      <c r="AI59" s="67"/>
      <c r="AJ59" s="67"/>
      <c r="AK59" s="67"/>
      <c r="AL59" s="67"/>
      <c r="AM59" s="67"/>
      <c r="AN59" s="152"/>
      <c r="AO59" s="152"/>
    </row>
    <row r="60" spans="1:41" s="24" customFormat="1" ht="18" customHeight="1" x14ac:dyDescent="0.25">
      <c r="A60" s="205">
        <f t="shared" ref="A60" si="39">IF(A58=0,0,IF(D58&lt;&gt;"",1,0))</f>
        <v>0</v>
      </c>
      <c r="B60" s="203">
        <f>IF(D60&lt;&gt;"",Z60,0)</f>
        <v>0</v>
      </c>
      <c r="C60" s="25"/>
      <c r="D60" s="301"/>
      <c r="E60" s="227" t="str">
        <f>IFERROR(VLOOKUP(D60,Kataloge!$D$2:$F$137,3,FALSE),"")</f>
        <v/>
      </c>
      <c r="F60" s="35" t="s">
        <v>9</v>
      </c>
      <c r="G60" s="142"/>
      <c r="H60" s="35"/>
      <c r="I60" s="90"/>
      <c r="J60" s="35"/>
      <c r="K60" s="90"/>
      <c r="L60" s="35"/>
      <c r="M60" s="90"/>
      <c r="N60" s="35"/>
      <c r="O60" s="90"/>
      <c r="P60" s="35"/>
      <c r="Q60" s="90"/>
      <c r="R60" s="35"/>
      <c r="S60" s="90"/>
      <c r="T60" s="35"/>
      <c r="U60" s="309"/>
      <c r="V60" s="35"/>
      <c r="W60" s="373">
        <f>IF(U60&gt;0,ROUND(ROUND(G60,4)*ROUND(U60,2),2),0)</f>
        <v>0</v>
      </c>
      <c r="X60" s="35"/>
      <c r="Y60" s="79"/>
      <c r="Z60" s="175" t="s">
        <v>77</v>
      </c>
      <c r="AA60" s="157" t="s">
        <v>288</v>
      </c>
      <c r="AB60" s="156">
        <f>IF(AND(I60&lt;&gt;"",SUM(AC60:AG60)&gt;0),1,0)</f>
        <v>0</v>
      </c>
      <c r="AC60" s="155">
        <f>IF(AND(K60&lt;&gt;""),1,0)</f>
        <v>0</v>
      </c>
      <c r="AD60" s="155">
        <f>IF(AND(M60&lt;&gt;""),1,0)</f>
        <v>0</v>
      </c>
      <c r="AE60" s="155">
        <f>IF(AND(O60&lt;&gt;""),1,0)</f>
        <v>0</v>
      </c>
      <c r="AF60" s="155">
        <f>IF(AND(Q60&lt;&gt;""),1,0)</f>
        <v>0</v>
      </c>
      <c r="AG60" s="156">
        <f>IF(S60&lt;&gt;"",1,0)</f>
        <v>0</v>
      </c>
      <c r="AH60" s="212">
        <f t="shared" ref="AH60:AM60" si="40">IF(AB60=1,ROUND($G60,4),0)</f>
        <v>0</v>
      </c>
      <c r="AI60" s="151">
        <f t="shared" si="40"/>
        <v>0</v>
      </c>
      <c r="AJ60" s="151">
        <f t="shared" si="40"/>
        <v>0</v>
      </c>
      <c r="AK60" s="151">
        <f t="shared" si="40"/>
        <v>0</v>
      </c>
      <c r="AL60" s="151">
        <f t="shared" si="40"/>
        <v>0</v>
      </c>
      <c r="AM60" s="151">
        <f t="shared" si="40"/>
        <v>0</v>
      </c>
      <c r="AN60" s="177"/>
      <c r="AO60" s="177"/>
    </row>
    <row r="61" spans="1:41" s="24" customFormat="1" ht="4" customHeight="1" x14ac:dyDescent="0.25">
      <c r="A61" s="205">
        <f t="shared" si="4"/>
        <v>0</v>
      </c>
      <c r="B61" s="25"/>
      <c r="C61" s="25"/>
      <c r="D61" s="302"/>
      <c r="E61" s="25"/>
      <c r="F61" s="25"/>
      <c r="G61" s="25"/>
      <c r="H61" s="25"/>
      <c r="I61" s="25"/>
      <c r="J61" s="25"/>
      <c r="K61" s="25"/>
      <c r="L61" s="25"/>
      <c r="M61" s="25"/>
      <c r="N61" s="25"/>
      <c r="O61" s="25"/>
      <c r="P61" s="25"/>
      <c r="Q61" s="25"/>
      <c r="R61" s="25"/>
      <c r="S61" s="25"/>
      <c r="T61" s="25"/>
      <c r="U61" s="310"/>
      <c r="V61" s="25"/>
      <c r="W61" s="308"/>
      <c r="X61" s="25"/>
      <c r="Y61" s="79"/>
      <c r="Z61" s="68"/>
      <c r="AA61" s="68"/>
      <c r="AB61" s="68"/>
      <c r="AC61" s="68"/>
      <c r="AD61" s="68"/>
      <c r="AE61" s="68"/>
      <c r="AF61" s="68"/>
      <c r="AG61" s="68"/>
      <c r="AH61" s="211"/>
      <c r="AI61" s="67"/>
      <c r="AJ61" s="67"/>
      <c r="AK61" s="67"/>
      <c r="AL61" s="67"/>
      <c r="AM61" s="67"/>
      <c r="AN61" s="152"/>
      <c r="AO61" s="152"/>
    </row>
    <row r="62" spans="1:41" s="24" customFormat="1" ht="18" customHeight="1" x14ac:dyDescent="0.25">
      <c r="A62" s="205">
        <f t="shared" ref="A62" si="41">IF(A60=0,0,IF(D60&lt;&gt;"",1,0))</f>
        <v>0</v>
      </c>
      <c r="B62" s="203">
        <f>IF(D62&lt;&gt;"",Z62,0)</f>
        <v>0</v>
      </c>
      <c r="C62" s="25"/>
      <c r="D62" s="301"/>
      <c r="E62" s="227" t="str">
        <f>IFERROR(VLOOKUP(D62,Kataloge!$D$2:$F$137,3,FALSE),"")</f>
        <v/>
      </c>
      <c r="F62" s="35" t="s">
        <v>9</v>
      </c>
      <c r="G62" s="142"/>
      <c r="H62" s="35"/>
      <c r="I62" s="90"/>
      <c r="J62" s="35"/>
      <c r="K62" s="90"/>
      <c r="L62" s="35"/>
      <c r="M62" s="90"/>
      <c r="N62" s="35"/>
      <c r="O62" s="90"/>
      <c r="P62" s="35"/>
      <c r="Q62" s="90"/>
      <c r="R62" s="35"/>
      <c r="S62" s="90"/>
      <c r="T62" s="35"/>
      <c r="U62" s="309"/>
      <c r="V62" s="35"/>
      <c r="W62" s="373">
        <f>IF(U62&gt;0,ROUND(ROUND(G62,4)*ROUND(U62,2),2),0)</f>
        <v>0</v>
      </c>
      <c r="X62" s="35"/>
      <c r="Y62" s="79"/>
      <c r="Z62" s="175" t="s">
        <v>78</v>
      </c>
      <c r="AA62" s="157" t="s">
        <v>288</v>
      </c>
      <c r="AB62" s="156">
        <f>IF(AND(I62&lt;&gt;"",SUM(AC62:AG62)&gt;0),1,0)</f>
        <v>0</v>
      </c>
      <c r="AC62" s="155">
        <f>IF(AND(K62&lt;&gt;""),1,0)</f>
        <v>0</v>
      </c>
      <c r="AD62" s="155">
        <f>IF(AND(M62&lt;&gt;""),1,0)</f>
        <v>0</v>
      </c>
      <c r="AE62" s="155">
        <f>IF(AND(O62&lt;&gt;""),1,0)</f>
        <v>0</v>
      </c>
      <c r="AF62" s="155">
        <f>IF(AND(Q62&lt;&gt;""),1,0)</f>
        <v>0</v>
      </c>
      <c r="AG62" s="156">
        <f>IF(S62&lt;&gt;"",1,0)</f>
        <v>0</v>
      </c>
      <c r="AH62" s="212">
        <f t="shared" ref="AH62:AM62" si="42">IF(AB62=1,ROUND($G62,4),0)</f>
        <v>0</v>
      </c>
      <c r="AI62" s="151">
        <f t="shared" si="42"/>
        <v>0</v>
      </c>
      <c r="AJ62" s="151">
        <f t="shared" si="42"/>
        <v>0</v>
      </c>
      <c r="AK62" s="151">
        <f t="shared" si="42"/>
        <v>0</v>
      </c>
      <c r="AL62" s="151">
        <f t="shared" si="42"/>
        <v>0</v>
      </c>
      <c r="AM62" s="151">
        <f t="shared" si="42"/>
        <v>0</v>
      </c>
      <c r="AN62" s="177"/>
      <c r="AO62" s="177"/>
    </row>
    <row r="63" spans="1:41" s="24" customFormat="1" ht="4" customHeight="1" x14ac:dyDescent="0.25">
      <c r="A63" s="205">
        <f t="shared" si="4"/>
        <v>0</v>
      </c>
      <c r="B63" s="25"/>
      <c r="C63" s="25"/>
      <c r="D63" s="302"/>
      <c r="E63" s="25"/>
      <c r="F63" s="25"/>
      <c r="G63" s="25"/>
      <c r="H63" s="25"/>
      <c r="I63" s="25"/>
      <c r="J63" s="25"/>
      <c r="K63" s="25"/>
      <c r="L63" s="25"/>
      <c r="M63" s="25"/>
      <c r="N63" s="25"/>
      <c r="O63" s="25"/>
      <c r="P63" s="25"/>
      <c r="Q63" s="25"/>
      <c r="R63" s="25"/>
      <c r="S63" s="25"/>
      <c r="T63" s="25"/>
      <c r="U63" s="310"/>
      <c r="V63" s="25"/>
      <c r="W63" s="308"/>
      <c r="X63" s="25"/>
      <c r="Y63" s="79"/>
      <c r="Z63" s="68"/>
      <c r="AA63" s="68"/>
      <c r="AB63" s="68"/>
      <c r="AC63" s="68"/>
      <c r="AD63" s="68"/>
      <c r="AE63" s="68"/>
      <c r="AF63" s="68"/>
      <c r="AG63" s="68"/>
      <c r="AH63" s="211"/>
      <c r="AI63" s="67"/>
      <c r="AJ63" s="67"/>
      <c r="AK63" s="67"/>
      <c r="AL63" s="67"/>
      <c r="AM63" s="67"/>
      <c r="AN63" s="152"/>
      <c r="AO63" s="152"/>
    </row>
    <row r="64" spans="1:41" s="24" customFormat="1" ht="18" customHeight="1" x14ac:dyDescent="0.25">
      <c r="A64" s="205">
        <f t="shared" ref="A64" si="43">IF(A62=0,0,IF(D62&lt;&gt;"",1,0))</f>
        <v>0</v>
      </c>
      <c r="B64" s="203">
        <f>IF(D64&lt;&gt;"",Z64,0)</f>
        <v>0</v>
      </c>
      <c r="C64" s="25"/>
      <c r="D64" s="301"/>
      <c r="E64" s="227" t="str">
        <f>IFERROR(VLOOKUP(D64,Kataloge!$D$2:$F$137,3,FALSE),"")</f>
        <v/>
      </c>
      <c r="F64" s="35" t="s">
        <v>9</v>
      </c>
      <c r="G64" s="142"/>
      <c r="H64" s="35"/>
      <c r="I64" s="90"/>
      <c r="J64" s="35"/>
      <c r="K64" s="90"/>
      <c r="L64" s="35"/>
      <c r="M64" s="90"/>
      <c r="N64" s="35"/>
      <c r="O64" s="90"/>
      <c r="P64" s="35"/>
      <c r="Q64" s="90"/>
      <c r="R64" s="35"/>
      <c r="S64" s="90"/>
      <c r="T64" s="35"/>
      <c r="U64" s="309"/>
      <c r="V64" s="35"/>
      <c r="W64" s="373">
        <f>IF(U64&gt;0,ROUND(ROUND(G64,4)*ROUND(U64,2),2),0)</f>
        <v>0</v>
      </c>
      <c r="X64" s="35"/>
      <c r="Y64" s="79"/>
      <c r="Z64" s="175" t="s">
        <v>79</v>
      </c>
      <c r="AA64" s="157" t="s">
        <v>288</v>
      </c>
      <c r="AB64" s="156">
        <f>IF(AND(I64&lt;&gt;"",SUM(AC64:AG64)&gt;0),1,0)</f>
        <v>0</v>
      </c>
      <c r="AC64" s="155">
        <f>IF(AND(K64&lt;&gt;""),1,0)</f>
        <v>0</v>
      </c>
      <c r="AD64" s="155">
        <f>IF(AND(M64&lt;&gt;""),1,0)</f>
        <v>0</v>
      </c>
      <c r="AE64" s="155">
        <f>IF(AND(O64&lt;&gt;""),1,0)</f>
        <v>0</v>
      </c>
      <c r="AF64" s="155">
        <f>IF(AND(Q64&lt;&gt;""),1,0)</f>
        <v>0</v>
      </c>
      <c r="AG64" s="156">
        <f>IF(S64&lt;&gt;"",1,0)</f>
        <v>0</v>
      </c>
      <c r="AH64" s="212">
        <f t="shared" ref="AH64:AM64" si="44">IF(AB64=1,ROUND($G64,4),0)</f>
        <v>0</v>
      </c>
      <c r="AI64" s="151">
        <f t="shared" si="44"/>
        <v>0</v>
      </c>
      <c r="AJ64" s="151">
        <f t="shared" si="44"/>
        <v>0</v>
      </c>
      <c r="AK64" s="151">
        <f t="shared" si="44"/>
        <v>0</v>
      </c>
      <c r="AL64" s="151">
        <f t="shared" si="44"/>
        <v>0</v>
      </c>
      <c r="AM64" s="151">
        <f t="shared" si="44"/>
        <v>0</v>
      </c>
      <c r="AN64" s="177"/>
      <c r="AO64" s="177"/>
    </row>
    <row r="65" spans="1:41" s="24" customFormat="1" ht="4" customHeight="1" x14ac:dyDescent="0.25">
      <c r="A65" s="205">
        <f t="shared" si="4"/>
        <v>0</v>
      </c>
      <c r="B65" s="25"/>
      <c r="C65" s="25"/>
      <c r="D65" s="302"/>
      <c r="E65" s="25"/>
      <c r="F65" s="25"/>
      <c r="G65" s="25"/>
      <c r="H65" s="25"/>
      <c r="I65" s="25"/>
      <c r="J65" s="25"/>
      <c r="K65" s="25"/>
      <c r="L65" s="25"/>
      <c r="M65" s="25"/>
      <c r="N65" s="25"/>
      <c r="O65" s="25"/>
      <c r="P65" s="25"/>
      <c r="Q65" s="25"/>
      <c r="R65" s="25"/>
      <c r="S65" s="25"/>
      <c r="T65" s="25"/>
      <c r="U65" s="310"/>
      <c r="V65" s="25"/>
      <c r="W65" s="308"/>
      <c r="X65" s="25"/>
      <c r="Y65" s="79"/>
      <c r="Z65" s="68"/>
      <c r="AA65" s="68"/>
      <c r="AB65" s="68"/>
      <c r="AC65" s="68"/>
      <c r="AD65" s="68"/>
      <c r="AE65" s="68"/>
      <c r="AF65" s="68"/>
      <c r="AG65" s="68"/>
      <c r="AH65" s="211"/>
      <c r="AI65" s="67"/>
      <c r="AJ65" s="67"/>
      <c r="AK65" s="67"/>
      <c r="AL65" s="67"/>
      <c r="AM65" s="67"/>
      <c r="AN65" s="152"/>
      <c r="AO65" s="152"/>
    </row>
    <row r="66" spans="1:41" s="24" customFormat="1" ht="18" customHeight="1" x14ac:dyDescent="0.25">
      <c r="A66" s="205">
        <f t="shared" ref="A66" si="45">IF(A64=0,0,IF(D64&lt;&gt;"",1,0))</f>
        <v>0</v>
      </c>
      <c r="B66" s="203">
        <f>IF(D66&lt;&gt;"",Z66,0)</f>
        <v>0</v>
      </c>
      <c r="C66" s="25"/>
      <c r="D66" s="301"/>
      <c r="E66" s="227" t="str">
        <f>IFERROR(VLOOKUP(D66,Kataloge!$D$2:$F$137,3,FALSE),"")</f>
        <v/>
      </c>
      <c r="F66" s="35" t="s">
        <v>9</v>
      </c>
      <c r="G66" s="142"/>
      <c r="H66" s="35"/>
      <c r="I66" s="90"/>
      <c r="J66" s="35"/>
      <c r="K66" s="90"/>
      <c r="L66" s="35"/>
      <c r="M66" s="90"/>
      <c r="N66" s="35"/>
      <c r="O66" s="90"/>
      <c r="P66" s="35"/>
      <c r="Q66" s="90"/>
      <c r="R66" s="35"/>
      <c r="S66" s="90"/>
      <c r="T66" s="35"/>
      <c r="U66" s="309"/>
      <c r="V66" s="35"/>
      <c r="W66" s="373">
        <f>IF(U66&gt;0,ROUND(ROUND(G66,4)*ROUND(U66,2),2),0)</f>
        <v>0</v>
      </c>
      <c r="X66" s="35"/>
      <c r="Y66" s="79"/>
      <c r="Z66" s="175" t="s">
        <v>80</v>
      </c>
      <c r="AA66" s="157" t="s">
        <v>288</v>
      </c>
      <c r="AB66" s="156">
        <f>IF(AND(I66&lt;&gt;"",SUM(AC66:AG66)&gt;0),1,0)</f>
        <v>0</v>
      </c>
      <c r="AC66" s="155">
        <f>IF(AND(K66&lt;&gt;""),1,0)</f>
        <v>0</v>
      </c>
      <c r="AD66" s="155">
        <f>IF(AND(M66&lt;&gt;""),1,0)</f>
        <v>0</v>
      </c>
      <c r="AE66" s="155">
        <f>IF(AND(O66&lt;&gt;""),1,0)</f>
        <v>0</v>
      </c>
      <c r="AF66" s="155">
        <f>IF(AND(Q66&lt;&gt;""),1,0)</f>
        <v>0</v>
      </c>
      <c r="AG66" s="156">
        <f>IF(S66&lt;&gt;"",1,0)</f>
        <v>0</v>
      </c>
      <c r="AH66" s="212">
        <f t="shared" ref="AH66:AM66" si="46">IF(AB66=1,ROUND($G66,4),0)</f>
        <v>0</v>
      </c>
      <c r="AI66" s="151">
        <f t="shared" si="46"/>
        <v>0</v>
      </c>
      <c r="AJ66" s="151">
        <f t="shared" si="46"/>
        <v>0</v>
      </c>
      <c r="AK66" s="151">
        <f t="shared" si="46"/>
        <v>0</v>
      </c>
      <c r="AL66" s="151">
        <f t="shared" si="46"/>
        <v>0</v>
      </c>
      <c r="AM66" s="151">
        <f t="shared" si="46"/>
        <v>0</v>
      </c>
      <c r="AN66" s="177"/>
      <c r="AO66" s="177"/>
    </row>
    <row r="67" spans="1:41" s="24" customFormat="1" ht="4" customHeight="1" x14ac:dyDescent="0.25">
      <c r="A67" s="205">
        <f t="shared" si="4"/>
        <v>0</v>
      </c>
      <c r="B67" s="25"/>
      <c r="C67" s="25"/>
      <c r="D67" s="302"/>
      <c r="E67" s="25"/>
      <c r="F67" s="25"/>
      <c r="G67" s="25"/>
      <c r="H67" s="25"/>
      <c r="I67" s="25"/>
      <c r="J67" s="25"/>
      <c r="K67" s="25"/>
      <c r="L67" s="25"/>
      <c r="M67" s="25"/>
      <c r="N67" s="25"/>
      <c r="O67" s="25"/>
      <c r="P67" s="25"/>
      <c r="Q67" s="25"/>
      <c r="R67" s="25"/>
      <c r="S67" s="25"/>
      <c r="T67" s="25"/>
      <c r="U67" s="310"/>
      <c r="V67" s="25"/>
      <c r="W67" s="308"/>
      <c r="X67" s="25"/>
      <c r="Y67" s="79"/>
      <c r="Z67" s="68"/>
      <c r="AA67" s="68"/>
      <c r="AB67" s="68"/>
      <c r="AC67" s="68"/>
      <c r="AD67" s="68"/>
      <c r="AE67" s="68"/>
      <c r="AF67" s="68"/>
      <c r="AG67" s="68"/>
      <c r="AH67" s="211"/>
      <c r="AI67" s="67"/>
      <c r="AJ67" s="67"/>
      <c r="AK67" s="67"/>
      <c r="AL67" s="67"/>
      <c r="AM67" s="67"/>
      <c r="AN67" s="152"/>
      <c r="AO67" s="152"/>
    </row>
    <row r="68" spans="1:41" s="24" customFormat="1" ht="18" customHeight="1" x14ac:dyDescent="0.25">
      <c r="A68" s="205">
        <f t="shared" ref="A68" si="47">IF(A66=0,0,IF(D66&lt;&gt;"",1,0))</f>
        <v>0</v>
      </c>
      <c r="B68" s="203">
        <f>IF(D68&lt;&gt;"",Z68,0)</f>
        <v>0</v>
      </c>
      <c r="C68" s="25"/>
      <c r="D68" s="301"/>
      <c r="E68" s="227" t="str">
        <f>IFERROR(VLOOKUP(D68,Kataloge!$D$2:$F$137,3,FALSE),"")</f>
        <v/>
      </c>
      <c r="F68" s="35" t="s">
        <v>9</v>
      </c>
      <c r="G68" s="142"/>
      <c r="H68" s="35"/>
      <c r="I68" s="90"/>
      <c r="J68" s="35"/>
      <c r="K68" s="90"/>
      <c r="L68" s="35"/>
      <c r="M68" s="90"/>
      <c r="N68" s="35"/>
      <c r="O68" s="90"/>
      <c r="P68" s="35"/>
      <c r="Q68" s="90"/>
      <c r="R68" s="35"/>
      <c r="S68" s="90"/>
      <c r="T68" s="35"/>
      <c r="U68" s="309"/>
      <c r="V68" s="35"/>
      <c r="W68" s="373">
        <f>IF(U68&gt;0,ROUND(ROUND(G68,4)*ROUND(U68,2),2),0)</f>
        <v>0</v>
      </c>
      <c r="X68" s="35"/>
      <c r="Y68" s="79"/>
      <c r="Z68" s="175" t="s">
        <v>81</v>
      </c>
      <c r="AA68" s="157" t="s">
        <v>288</v>
      </c>
      <c r="AB68" s="156">
        <f>IF(AND(I68&lt;&gt;"",SUM(AC68:AG68)&gt;0),1,0)</f>
        <v>0</v>
      </c>
      <c r="AC68" s="155">
        <f>IF(AND(K68&lt;&gt;""),1,0)</f>
        <v>0</v>
      </c>
      <c r="AD68" s="155">
        <f>IF(AND(M68&lt;&gt;""),1,0)</f>
        <v>0</v>
      </c>
      <c r="AE68" s="155">
        <f>IF(AND(O68&lt;&gt;""),1,0)</f>
        <v>0</v>
      </c>
      <c r="AF68" s="155">
        <f>IF(AND(Q68&lt;&gt;""),1,0)</f>
        <v>0</v>
      </c>
      <c r="AG68" s="156">
        <f>IF(S68&lt;&gt;"",1,0)</f>
        <v>0</v>
      </c>
      <c r="AH68" s="212">
        <f t="shared" ref="AH68:AM68" si="48">IF(AB68=1,ROUND($G68,4),0)</f>
        <v>0</v>
      </c>
      <c r="AI68" s="151">
        <f t="shared" si="48"/>
        <v>0</v>
      </c>
      <c r="AJ68" s="151">
        <f t="shared" si="48"/>
        <v>0</v>
      </c>
      <c r="AK68" s="151">
        <f t="shared" si="48"/>
        <v>0</v>
      </c>
      <c r="AL68" s="151">
        <f t="shared" si="48"/>
        <v>0</v>
      </c>
      <c r="AM68" s="151">
        <f t="shared" si="48"/>
        <v>0</v>
      </c>
      <c r="AN68" s="177"/>
      <c r="AO68" s="177"/>
    </row>
    <row r="69" spans="1:41" s="24" customFormat="1" ht="4" customHeight="1" x14ac:dyDescent="0.25">
      <c r="A69" s="205">
        <f t="shared" si="4"/>
        <v>0</v>
      </c>
      <c r="B69" s="25"/>
      <c r="C69" s="25"/>
      <c r="D69" s="302"/>
      <c r="E69" s="25"/>
      <c r="F69" s="25"/>
      <c r="G69" s="25"/>
      <c r="H69" s="25"/>
      <c r="I69" s="25"/>
      <c r="J69" s="25"/>
      <c r="K69" s="25"/>
      <c r="L69" s="25"/>
      <c r="M69" s="25"/>
      <c r="N69" s="25"/>
      <c r="O69" s="25"/>
      <c r="P69" s="25"/>
      <c r="Q69" s="25"/>
      <c r="R69" s="25"/>
      <c r="S69" s="25"/>
      <c r="T69" s="25"/>
      <c r="U69" s="310"/>
      <c r="V69" s="25"/>
      <c r="W69" s="308"/>
      <c r="X69" s="25"/>
      <c r="Y69" s="79"/>
      <c r="Z69" s="68"/>
      <c r="AA69" s="68"/>
      <c r="AB69" s="68"/>
      <c r="AC69" s="68"/>
      <c r="AD69" s="68"/>
      <c r="AE69" s="68"/>
      <c r="AF69" s="68"/>
      <c r="AG69" s="68"/>
      <c r="AH69" s="211"/>
      <c r="AI69" s="67"/>
      <c r="AJ69" s="67"/>
      <c r="AK69" s="67"/>
      <c r="AL69" s="67"/>
      <c r="AM69" s="67"/>
      <c r="AN69" s="152"/>
      <c r="AO69" s="152"/>
    </row>
    <row r="70" spans="1:41" s="24" customFormat="1" ht="18" customHeight="1" x14ac:dyDescent="0.25">
      <c r="A70" s="205">
        <f t="shared" ref="A70" si="49">IF(A68=0,0,IF(D68&lt;&gt;"",1,0))</f>
        <v>0</v>
      </c>
      <c r="B70" s="203">
        <f>IF(D70&lt;&gt;"",Z70,0)</f>
        <v>0</v>
      </c>
      <c r="C70" s="25"/>
      <c r="D70" s="301"/>
      <c r="E70" s="227" t="str">
        <f>IFERROR(VLOOKUP(D70,Kataloge!$D$2:$F$137,3,FALSE),"")</f>
        <v/>
      </c>
      <c r="F70" s="35" t="s">
        <v>9</v>
      </c>
      <c r="G70" s="142"/>
      <c r="H70" s="35"/>
      <c r="I70" s="90"/>
      <c r="J70" s="35"/>
      <c r="K70" s="90"/>
      <c r="L70" s="35"/>
      <c r="M70" s="90"/>
      <c r="N70" s="35"/>
      <c r="O70" s="90"/>
      <c r="P70" s="35"/>
      <c r="Q70" s="90"/>
      <c r="R70" s="35"/>
      <c r="S70" s="90"/>
      <c r="T70" s="35"/>
      <c r="U70" s="309"/>
      <c r="V70" s="35"/>
      <c r="W70" s="373">
        <f>IF(U70&gt;0,ROUND(ROUND(G70,4)*ROUND(U70,2),2),0)</f>
        <v>0</v>
      </c>
      <c r="X70" s="35"/>
      <c r="Y70" s="79"/>
      <c r="Z70" s="175" t="s">
        <v>82</v>
      </c>
      <c r="AA70" s="157" t="s">
        <v>288</v>
      </c>
      <c r="AB70" s="156">
        <f>IF(AND(I70&lt;&gt;"",SUM(AC70:AG70)&gt;0),1,0)</f>
        <v>0</v>
      </c>
      <c r="AC70" s="155">
        <f>IF(AND(K70&lt;&gt;""),1,0)</f>
        <v>0</v>
      </c>
      <c r="AD70" s="155">
        <f>IF(AND(M70&lt;&gt;""),1,0)</f>
        <v>0</v>
      </c>
      <c r="AE70" s="155">
        <f>IF(AND(O70&lt;&gt;""),1,0)</f>
        <v>0</v>
      </c>
      <c r="AF70" s="155">
        <f>IF(AND(Q70&lt;&gt;""),1,0)</f>
        <v>0</v>
      </c>
      <c r="AG70" s="156">
        <f>IF(S70&lt;&gt;"",1,0)</f>
        <v>0</v>
      </c>
      <c r="AH70" s="212">
        <f t="shared" ref="AH70:AM70" si="50">IF(AB70=1,ROUND($G70,4),0)</f>
        <v>0</v>
      </c>
      <c r="AI70" s="151">
        <f t="shared" si="50"/>
        <v>0</v>
      </c>
      <c r="AJ70" s="151">
        <f t="shared" si="50"/>
        <v>0</v>
      </c>
      <c r="AK70" s="151">
        <f t="shared" si="50"/>
        <v>0</v>
      </c>
      <c r="AL70" s="151">
        <f t="shared" si="50"/>
        <v>0</v>
      </c>
      <c r="AM70" s="151">
        <f t="shared" si="50"/>
        <v>0</v>
      </c>
      <c r="AN70" s="177"/>
      <c r="AO70" s="177"/>
    </row>
    <row r="71" spans="1:41" s="24" customFormat="1" ht="4" customHeight="1" x14ac:dyDescent="0.25">
      <c r="A71" s="205">
        <f t="shared" si="4"/>
        <v>0</v>
      </c>
      <c r="B71" s="25"/>
      <c r="C71" s="25"/>
      <c r="D71" s="302"/>
      <c r="E71" s="25"/>
      <c r="F71" s="25"/>
      <c r="G71" s="25"/>
      <c r="H71" s="25"/>
      <c r="I71" s="25"/>
      <c r="J71" s="25"/>
      <c r="K71" s="25"/>
      <c r="L71" s="25"/>
      <c r="M71" s="25"/>
      <c r="N71" s="25"/>
      <c r="O71" s="25"/>
      <c r="P71" s="25"/>
      <c r="Q71" s="25"/>
      <c r="R71" s="25"/>
      <c r="S71" s="25"/>
      <c r="T71" s="25"/>
      <c r="U71" s="310"/>
      <c r="V71" s="25"/>
      <c r="W71" s="308"/>
      <c r="X71" s="25"/>
      <c r="Y71" s="79"/>
      <c r="Z71" s="68"/>
      <c r="AA71" s="68"/>
      <c r="AB71" s="68"/>
      <c r="AC71" s="68"/>
      <c r="AD71" s="68"/>
      <c r="AE71" s="68"/>
      <c r="AF71" s="68"/>
      <c r="AG71" s="68"/>
      <c r="AH71" s="211"/>
      <c r="AI71" s="67"/>
      <c r="AJ71" s="67"/>
      <c r="AK71" s="67"/>
      <c r="AL71" s="67"/>
      <c r="AM71" s="67"/>
      <c r="AN71" s="152"/>
      <c r="AO71" s="152"/>
    </row>
    <row r="72" spans="1:41" s="24" customFormat="1" ht="18" customHeight="1" x14ac:dyDescent="0.25">
      <c r="A72" s="205">
        <f t="shared" ref="A72" si="51">IF(A70=0,0,IF(D70&lt;&gt;"",1,0))</f>
        <v>0</v>
      </c>
      <c r="B72" s="203">
        <f>IF(D72&lt;&gt;"",Z72,0)</f>
        <v>0</v>
      </c>
      <c r="C72" s="25"/>
      <c r="D72" s="301"/>
      <c r="E72" s="227" t="str">
        <f>IFERROR(VLOOKUP(D72,Kataloge!$D$2:$F$137,3,FALSE),"")</f>
        <v/>
      </c>
      <c r="F72" s="35" t="s">
        <v>9</v>
      </c>
      <c r="G72" s="142"/>
      <c r="H72" s="35"/>
      <c r="I72" s="90"/>
      <c r="J72" s="35"/>
      <c r="K72" s="90"/>
      <c r="L72" s="35"/>
      <c r="M72" s="90"/>
      <c r="N72" s="35"/>
      <c r="O72" s="90"/>
      <c r="P72" s="35"/>
      <c r="Q72" s="90"/>
      <c r="R72" s="35"/>
      <c r="S72" s="90"/>
      <c r="T72" s="35"/>
      <c r="U72" s="309"/>
      <c r="V72" s="35"/>
      <c r="W72" s="373">
        <f>IF(U72&gt;0,ROUND(ROUND(G72,4)*ROUND(U72,2),2),0)</f>
        <v>0</v>
      </c>
      <c r="X72" s="35"/>
      <c r="Y72" s="79"/>
      <c r="Z72" s="175" t="s">
        <v>83</v>
      </c>
      <c r="AA72" s="157" t="s">
        <v>288</v>
      </c>
      <c r="AB72" s="156">
        <f>IF(AND(I72&lt;&gt;"",SUM(AC72:AG72)&gt;0),1,0)</f>
        <v>0</v>
      </c>
      <c r="AC72" s="155">
        <f>IF(AND(K72&lt;&gt;""),1,0)</f>
        <v>0</v>
      </c>
      <c r="AD72" s="155">
        <f>IF(AND(M72&lt;&gt;""),1,0)</f>
        <v>0</v>
      </c>
      <c r="AE72" s="155">
        <f>IF(AND(O72&lt;&gt;""),1,0)</f>
        <v>0</v>
      </c>
      <c r="AF72" s="155">
        <f>IF(AND(Q72&lt;&gt;""),1,0)</f>
        <v>0</v>
      </c>
      <c r="AG72" s="156">
        <f>IF(S72&lt;&gt;"",1,0)</f>
        <v>0</v>
      </c>
      <c r="AH72" s="212">
        <f t="shared" ref="AH72:AM72" si="52">IF(AB72=1,ROUND($G72,4),0)</f>
        <v>0</v>
      </c>
      <c r="AI72" s="151">
        <f t="shared" si="52"/>
        <v>0</v>
      </c>
      <c r="AJ72" s="151">
        <f t="shared" si="52"/>
        <v>0</v>
      </c>
      <c r="AK72" s="151">
        <f t="shared" si="52"/>
        <v>0</v>
      </c>
      <c r="AL72" s="151">
        <f t="shared" si="52"/>
        <v>0</v>
      </c>
      <c r="AM72" s="151">
        <f t="shared" si="52"/>
        <v>0</v>
      </c>
      <c r="AN72" s="177"/>
      <c r="AO72" s="177"/>
    </row>
    <row r="73" spans="1:41" s="24" customFormat="1" ht="4" customHeight="1" x14ac:dyDescent="0.25">
      <c r="A73" s="205">
        <f t="shared" si="4"/>
        <v>0</v>
      </c>
      <c r="B73" s="25"/>
      <c r="C73" s="25"/>
      <c r="D73" s="302"/>
      <c r="E73" s="25"/>
      <c r="F73" s="25"/>
      <c r="G73" s="25"/>
      <c r="H73" s="25"/>
      <c r="I73" s="25"/>
      <c r="J73" s="25"/>
      <c r="K73" s="25"/>
      <c r="L73" s="25"/>
      <c r="M73" s="25"/>
      <c r="N73" s="25"/>
      <c r="O73" s="25"/>
      <c r="P73" s="25"/>
      <c r="Q73" s="25"/>
      <c r="R73" s="25"/>
      <c r="S73" s="25"/>
      <c r="T73" s="25"/>
      <c r="U73" s="310"/>
      <c r="V73" s="25"/>
      <c r="W73" s="308"/>
      <c r="X73" s="25"/>
      <c r="Y73" s="79"/>
      <c r="Z73" s="68"/>
      <c r="AA73" s="68"/>
      <c r="AB73" s="68"/>
      <c r="AC73" s="68"/>
      <c r="AD73" s="68"/>
      <c r="AE73" s="68"/>
      <c r="AF73" s="68"/>
      <c r="AG73" s="68"/>
      <c r="AH73" s="211"/>
      <c r="AI73" s="67"/>
      <c r="AJ73" s="67"/>
      <c r="AK73" s="67"/>
      <c r="AL73" s="67"/>
      <c r="AM73" s="67"/>
      <c r="AN73" s="152"/>
      <c r="AO73" s="152"/>
    </row>
    <row r="74" spans="1:41" s="24" customFormat="1" ht="18" customHeight="1" x14ac:dyDescent="0.25">
      <c r="A74" s="205">
        <f t="shared" ref="A74" si="53">IF(A72=0,0,IF(D72&lt;&gt;"",1,0))</f>
        <v>0</v>
      </c>
      <c r="B74" s="203">
        <f>IF(D74&lt;&gt;"",Z74,0)</f>
        <v>0</v>
      </c>
      <c r="C74" s="25"/>
      <c r="D74" s="301"/>
      <c r="E74" s="227" t="str">
        <f>IFERROR(VLOOKUP(D74,Kataloge!$D$2:$F$137,3,FALSE),"")</f>
        <v/>
      </c>
      <c r="F74" s="35" t="s">
        <v>9</v>
      </c>
      <c r="G74" s="142"/>
      <c r="H74" s="35"/>
      <c r="I74" s="90"/>
      <c r="J74" s="35"/>
      <c r="K74" s="90"/>
      <c r="L74" s="35"/>
      <c r="M74" s="90"/>
      <c r="N74" s="35"/>
      <c r="O74" s="90"/>
      <c r="P74" s="35"/>
      <c r="Q74" s="90"/>
      <c r="R74" s="35"/>
      <c r="S74" s="90"/>
      <c r="T74" s="35"/>
      <c r="U74" s="309"/>
      <c r="V74" s="35"/>
      <c r="W74" s="373">
        <f>IF(U74&gt;0,ROUND(ROUND(G74,4)*ROUND(U74,2),2),0)</f>
        <v>0</v>
      </c>
      <c r="X74" s="35"/>
      <c r="Y74" s="79"/>
      <c r="Z74" s="175" t="s">
        <v>84</v>
      </c>
      <c r="AA74" s="157" t="s">
        <v>288</v>
      </c>
      <c r="AB74" s="156">
        <f>IF(AND(I74&lt;&gt;"",SUM(AC74:AG74)&gt;0),1,0)</f>
        <v>0</v>
      </c>
      <c r="AC74" s="155">
        <f>IF(AND(K74&lt;&gt;""),1,0)</f>
        <v>0</v>
      </c>
      <c r="AD74" s="155">
        <f>IF(AND(M74&lt;&gt;""),1,0)</f>
        <v>0</v>
      </c>
      <c r="AE74" s="155">
        <f>IF(AND(O74&lt;&gt;""),1,0)</f>
        <v>0</v>
      </c>
      <c r="AF74" s="155">
        <f>IF(AND(Q74&lt;&gt;""),1,0)</f>
        <v>0</v>
      </c>
      <c r="AG74" s="156">
        <f>IF(S74&lt;&gt;"",1,0)</f>
        <v>0</v>
      </c>
      <c r="AH74" s="212">
        <f t="shared" ref="AH74:AM74" si="54">IF(AB74=1,ROUND($G74,4),0)</f>
        <v>0</v>
      </c>
      <c r="AI74" s="151">
        <f t="shared" si="54"/>
        <v>0</v>
      </c>
      <c r="AJ74" s="151">
        <f t="shared" si="54"/>
        <v>0</v>
      </c>
      <c r="AK74" s="151">
        <f t="shared" si="54"/>
        <v>0</v>
      </c>
      <c r="AL74" s="151">
        <f t="shared" si="54"/>
        <v>0</v>
      </c>
      <c r="AM74" s="151">
        <f t="shared" si="54"/>
        <v>0</v>
      </c>
      <c r="AN74" s="177"/>
      <c r="AO74" s="177"/>
    </row>
    <row r="75" spans="1:41" s="24" customFormat="1" ht="4" customHeight="1" x14ac:dyDescent="0.25">
      <c r="A75" s="205">
        <f t="shared" si="4"/>
        <v>0</v>
      </c>
      <c r="B75" s="25"/>
      <c r="C75" s="25"/>
      <c r="D75" s="302"/>
      <c r="E75" s="25"/>
      <c r="F75" s="25"/>
      <c r="G75" s="25"/>
      <c r="H75" s="25"/>
      <c r="I75" s="25"/>
      <c r="J75" s="25"/>
      <c r="K75" s="25"/>
      <c r="L75" s="25"/>
      <c r="M75" s="25"/>
      <c r="N75" s="25"/>
      <c r="O75" s="25"/>
      <c r="P75" s="25"/>
      <c r="Q75" s="25"/>
      <c r="R75" s="25"/>
      <c r="S75" s="25"/>
      <c r="T75" s="25"/>
      <c r="U75" s="310"/>
      <c r="V75" s="25"/>
      <c r="W75" s="308"/>
      <c r="X75" s="25"/>
      <c r="Y75" s="79"/>
      <c r="Z75" s="68"/>
      <c r="AA75" s="68"/>
      <c r="AB75" s="68"/>
      <c r="AC75" s="68"/>
      <c r="AD75" s="68"/>
      <c r="AE75" s="68"/>
      <c r="AF75" s="68"/>
      <c r="AG75" s="68"/>
      <c r="AH75" s="211"/>
      <c r="AI75" s="67"/>
      <c r="AJ75" s="67"/>
      <c r="AK75" s="67"/>
      <c r="AL75" s="67"/>
      <c r="AM75" s="67"/>
      <c r="AN75" s="152"/>
      <c r="AO75" s="152"/>
    </row>
    <row r="76" spans="1:41" s="24" customFormat="1" ht="18" customHeight="1" x14ac:dyDescent="0.25">
      <c r="A76" s="205">
        <f t="shared" ref="A76" si="55">IF(A74=0,0,IF(D74&lt;&gt;"",1,0))</f>
        <v>0</v>
      </c>
      <c r="B76" s="203">
        <f>IF(D76&lt;&gt;"",Z76,0)</f>
        <v>0</v>
      </c>
      <c r="C76" s="25"/>
      <c r="D76" s="301"/>
      <c r="E76" s="227" t="str">
        <f>IFERROR(VLOOKUP(D76,Kataloge!$D$2:$F$137,3,FALSE),"")</f>
        <v/>
      </c>
      <c r="F76" s="35" t="s">
        <v>9</v>
      </c>
      <c r="G76" s="142"/>
      <c r="H76" s="35"/>
      <c r="I76" s="90"/>
      <c r="J76" s="35"/>
      <c r="K76" s="90"/>
      <c r="L76" s="35"/>
      <c r="M76" s="90"/>
      <c r="N76" s="35"/>
      <c r="O76" s="90"/>
      <c r="P76" s="35"/>
      <c r="Q76" s="90"/>
      <c r="R76" s="35"/>
      <c r="S76" s="90"/>
      <c r="T76" s="35"/>
      <c r="U76" s="309"/>
      <c r="V76" s="35"/>
      <c r="W76" s="373">
        <f>IF(U76&gt;0,ROUND(ROUND(G76,4)*ROUND(U76,2),2),0)</f>
        <v>0</v>
      </c>
      <c r="X76" s="35"/>
      <c r="Y76" s="79"/>
      <c r="Z76" s="175" t="s">
        <v>85</v>
      </c>
      <c r="AA76" s="157" t="s">
        <v>288</v>
      </c>
      <c r="AB76" s="156">
        <f>IF(AND(I76&lt;&gt;"",SUM(AC76:AG76)&gt;0),1,0)</f>
        <v>0</v>
      </c>
      <c r="AC76" s="155">
        <f>IF(AND(K76&lt;&gt;""),1,0)</f>
        <v>0</v>
      </c>
      <c r="AD76" s="155">
        <f>IF(AND(M76&lt;&gt;""),1,0)</f>
        <v>0</v>
      </c>
      <c r="AE76" s="155">
        <f>IF(AND(O76&lt;&gt;""),1,0)</f>
        <v>0</v>
      </c>
      <c r="AF76" s="155">
        <f>IF(AND(Q76&lt;&gt;""),1,0)</f>
        <v>0</v>
      </c>
      <c r="AG76" s="156">
        <f>IF(S76&lt;&gt;"",1,0)</f>
        <v>0</v>
      </c>
      <c r="AH76" s="212">
        <f t="shared" ref="AH76:AM76" si="56">IF(AB76=1,ROUND($G76,4),0)</f>
        <v>0</v>
      </c>
      <c r="AI76" s="151">
        <f t="shared" si="56"/>
        <v>0</v>
      </c>
      <c r="AJ76" s="151">
        <f t="shared" si="56"/>
        <v>0</v>
      </c>
      <c r="AK76" s="151">
        <f t="shared" si="56"/>
        <v>0</v>
      </c>
      <c r="AL76" s="151">
        <f t="shared" si="56"/>
        <v>0</v>
      </c>
      <c r="AM76" s="151">
        <f t="shared" si="56"/>
        <v>0</v>
      </c>
      <c r="AN76" s="177"/>
      <c r="AO76" s="177"/>
    </row>
    <row r="77" spans="1:41" s="24" customFormat="1" ht="4" customHeight="1" x14ac:dyDescent="0.25">
      <c r="A77" s="205">
        <f t="shared" si="4"/>
        <v>0</v>
      </c>
      <c r="B77" s="25"/>
      <c r="C77" s="25"/>
      <c r="D77" s="302"/>
      <c r="E77" s="25"/>
      <c r="F77" s="25"/>
      <c r="G77" s="25"/>
      <c r="H77" s="25"/>
      <c r="I77" s="25"/>
      <c r="J77" s="25"/>
      <c r="K77" s="25"/>
      <c r="L77" s="25"/>
      <c r="M77" s="25"/>
      <c r="N77" s="25"/>
      <c r="O77" s="25"/>
      <c r="P77" s="25"/>
      <c r="Q77" s="25"/>
      <c r="R77" s="25"/>
      <c r="S77" s="25"/>
      <c r="T77" s="25"/>
      <c r="U77" s="310"/>
      <c r="V77" s="25"/>
      <c r="W77" s="308"/>
      <c r="X77" s="25"/>
      <c r="Y77" s="79"/>
      <c r="Z77" s="68"/>
      <c r="AA77" s="68"/>
      <c r="AB77" s="68"/>
      <c r="AC77" s="68"/>
      <c r="AD77" s="68"/>
      <c r="AE77" s="68"/>
      <c r="AF77" s="68"/>
      <c r="AG77" s="68"/>
      <c r="AH77" s="211"/>
      <c r="AI77" s="67"/>
      <c r="AJ77" s="67"/>
      <c r="AK77" s="67"/>
      <c r="AL77" s="67"/>
      <c r="AM77" s="67"/>
      <c r="AN77" s="152"/>
      <c r="AO77" s="152"/>
    </row>
    <row r="78" spans="1:41" s="24" customFormat="1" ht="18" customHeight="1" x14ac:dyDescent="0.25">
      <c r="A78" s="205">
        <f t="shared" ref="A78" si="57">IF(A76=0,0,IF(D76&lt;&gt;"",1,0))</f>
        <v>0</v>
      </c>
      <c r="B78" s="203">
        <f>IF(D78&lt;&gt;"",Z78,0)</f>
        <v>0</v>
      </c>
      <c r="C78" s="25"/>
      <c r="D78" s="301"/>
      <c r="E78" s="227" t="str">
        <f>IFERROR(VLOOKUP(D78,Kataloge!$D$2:$F$137,3,FALSE),"")</f>
        <v/>
      </c>
      <c r="F78" s="35" t="s">
        <v>9</v>
      </c>
      <c r="G78" s="142"/>
      <c r="H78" s="35"/>
      <c r="I78" s="90"/>
      <c r="J78" s="35"/>
      <c r="K78" s="90"/>
      <c r="L78" s="35"/>
      <c r="M78" s="90"/>
      <c r="N78" s="35"/>
      <c r="O78" s="90"/>
      <c r="P78" s="35"/>
      <c r="Q78" s="90"/>
      <c r="R78" s="35"/>
      <c r="S78" s="90"/>
      <c r="T78" s="35"/>
      <c r="U78" s="309"/>
      <c r="V78" s="35"/>
      <c r="W78" s="373">
        <f>IF(U78&gt;0,ROUND(ROUND(G78,4)*ROUND(U78,2),2),0)</f>
        <v>0</v>
      </c>
      <c r="X78" s="35"/>
      <c r="Y78" s="79"/>
      <c r="Z78" s="175" t="s">
        <v>86</v>
      </c>
      <c r="AA78" s="157" t="s">
        <v>288</v>
      </c>
      <c r="AB78" s="156">
        <f>IF(AND(I78&lt;&gt;"",SUM(AC78:AG78)&gt;0),1,0)</f>
        <v>0</v>
      </c>
      <c r="AC78" s="155">
        <f>IF(AND(K78&lt;&gt;""),1,0)</f>
        <v>0</v>
      </c>
      <c r="AD78" s="155">
        <f>IF(AND(M78&lt;&gt;""),1,0)</f>
        <v>0</v>
      </c>
      <c r="AE78" s="155">
        <f>IF(AND(O78&lt;&gt;""),1,0)</f>
        <v>0</v>
      </c>
      <c r="AF78" s="155">
        <f>IF(AND(Q78&lt;&gt;""),1,0)</f>
        <v>0</v>
      </c>
      <c r="AG78" s="156">
        <f>IF(S78&lt;&gt;"",1,0)</f>
        <v>0</v>
      </c>
      <c r="AH78" s="212">
        <f t="shared" ref="AH78:AM78" si="58">IF(AB78=1,ROUND($G78,4),0)</f>
        <v>0</v>
      </c>
      <c r="AI78" s="151">
        <f t="shared" si="58"/>
        <v>0</v>
      </c>
      <c r="AJ78" s="151">
        <f t="shared" si="58"/>
        <v>0</v>
      </c>
      <c r="AK78" s="151">
        <f t="shared" si="58"/>
        <v>0</v>
      </c>
      <c r="AL78" s="151">
        <f t="shared" si="58"/>
        <v>0</v>
      </c>
      <c r="AM78" s="151">
        <f t="shared" si="58"/>
        <v>0</v>
      </c>
      <c r="AN78" s="177"/>
      <c r="AO78" s="177"/>
    </row>
    <row r="79" spans="1:41" s="24" customFormat="1" ht="4" customHeight="1" x14ac:dyDescent="0.25">
      <c r="A79" s="205">
        <f t="shared" si="4"/>
        <v>0</v>
      </c>
      <c r="B79" s="25"/>
      <c r="C79" s="25"/>
      <c r="D79" s="302"/>
      <c r="E79" s="25"/>
      <c r="F79" s="25"/>
      <c r="G79" s="25"/>
      <c r="H79" s="25"/>
      <c r="I79" s="25"/>
      <c r="J79" s="25"/>
      <c r="K79" s="25"/>
      <c r="L79" s="25"/>
      <c r="M79" s="25"/>
      <c r="N79" s="25"/>
      <c r="O79" s="25"/>
      <c r="P79" s="25"/>
      <c r="Q79" s="25"/>
      <c r="R79" s="25"/>
      <c r="S79" s="25"/>
      <c r="T79" s="25"/>
      <c r="U79" s="310"/>
      <c r="V79" s="25"/>
      <c r="W79" s="308"/>
      <c r="X79" s="25"/>
      <c r="Y79" s="79"/>
      <c r="Z79" s="68"/>
      <c r="AA79" s="68"/>
      <c r="AB79" s="68"/>
      <c r="AC79" s="68"/>
      <c r="AD79" s="68"/>
      <c r="AE79" s="68"/>
      <c r="AF79" s="68"/>
      <c r="AG79" s="68"/>
      <c r="AH79" s="211"/>
      <c r="AI79" s="67"/>
      <c r="AJ79" s="67"/>
      <c r="AK79" s="67"/>
      <c r="AL79" s="67"/>
      <c r="AM79" s="67"/>
      <c r="AN79" s="152"/>
      <c r="AO79" s="152"/>
    </row>
    <row r="80" spans="1:41" s="24" customFormat="1" ht="18" customHeight="1" x14ac:dyDescent="0.25">
      <c r="A80" s="205">
        <f t="shared" ref="A80" si="59">IF(A78=0,0,IF(D78&lt;&gt;"",1,0))</f>
        <v>0</v>
      </c>
      <c r="B80" s="203">
        <f>IF(D80&lt;&gt;"",Z80,0)</f>
        <v>0</v>
      </c>
      <c r="C80" s="25"/>
      <c r="D80" s="301"/>
      <c r="E80" s="227" t="str">
        <f>IFERROR(VLOOKUP(D80,Kataloge!$D$2:$F$137,3,FALSE),"")</f>
        <v/>
      </c>
      <c r="F80" s="35" t="s">
        <v>9</v>
      </c>
      <c r="G80" s="142"/>
      <c r="H80" s="35"/>
      <c r="I80" s="90"/>
      <c r="J80" s="35"/>
      <c r="K80" s="90"/>
      <c r="L80" s="35"/>
      <c r="M80" s="90"/>
      <c r="N80" s="35"/>
      <c r="O80" s="90"/>
      <c r="P80" s="35"/>
      <c r="Q80" s="90"/>
      <c r="R80" s="35"/>
      <c r="S80" s="90"/>
      <c r="T80" s="35"/>
      <c r="U80" s="309"/>
      <c r="V80" s="35"/>
      <c r="W80" s="373">
        <f>IF(U80&gt;0,ROUND(ROUND(G80,4)*ROUND(U80,2),2),0)</f>
        <v>0</v>
      </c>
      <c r="X80" s="35"/>
      <c r="Y80" s="79"/>
      <c r="Z80" s="175" t="s">
        <v>87</v>
      </c>
      <c r="AA80" s="157" t="s">
        <v>288</v>
      </c>
      <c r="AB80" s="156">
        <f>IF(AND(I80&lt;&gt;"",SUM(AC80:AG80)&gt;0),1,0)</f>
        <v>0</v>
      </c>
      <c r="AC80" s="155">
        <f>IF(AND(K80&lt;&gt;""),1,0)</f>
        <v>0</v>
      </c>
      <c r="AD80" s="155">
        <f>IF(AND(M80&lt;&gt;""),1,0)</f>
        <v>0</v>
      </c>
      <c r="AE80" s="155">
        <f>IF(AND(O80&lt;&gt;""),1,0)</f>
        <v>0</v>
      </c>
      <c r="AF80" s="155">
        <f>IF(AND(Q80&lt;&gt;""),1,0)</f>
        <v>0</v>
      </c>
      <c r="AG80" s="156">
        <f>IF(S80&lt;&gt;"",1,0)</f>
        <v>0</v>
      </c>
      <c r="AH80" s="212">
        <f t="shared" ref="AH80:AM80" si="60">IF(AB80=1,ROUND($G80,4),0)</f>
        <v>0</v>
      </c>
      <c r="AI80" s="151">
        <f t="shared" si="60"/>
        <v>0</v>
      </c>
      <c r="AJ80" s="151">
        <f t="shared" si="60"/>
        <v>0</v>
      </c>
      <c r="AK80" s="151">
        <f t="shared" si="60"/>
        <v>0</v>
      </c>
      <c r="AL80" s="151">
        <f t="shared" si="60"/>
        <v>0</v>
      </c>
      <c r="AM80" s="151">
        <f t="shared" si="60"/>
        <v>0</v>
      </c>
      <c r="AN80" s="177"/>
      <c r="AO80" s="177"/>
    </row>
    <row r="81" spans="1:41" s="24" customFormat="1" ht="4" customHeight="1" x14ac:dyDescent="0.25">
      <c r="A81" s="205">
        <f t="shared" si="4"/>
        <v>0</v>
      </c>
      <c r="B81" s="25"/>
      <c r="C81" s="25"/>
      <c r="D81" s="302"/>
      <c r="E81" s="25"/>
      <c r="F81" s="25"/>
      <c r="G81" s="25"/>
      <c r="H81" s="25"/>
      <c r="I81" s="25"/>
      <c r="J81" s="25"/>
      <c r="K81" s="25"/>
      <c r="L81" s="25"/>
      <c r="M81" s="25"/>
      <c r="N81" s="25"/>
      <c r="O81" s="25"/>
      <c r="P81" s="25"/>
      <c r="Q81" s="25"/>
      <c r="R81" s="25"/>
      <c r="S81" s="25"/>
      <c r="T81" s="25"/>
      <c r="U81" s="310"/>
      <c r="V81" s="25"/>
      <c r="W81" s="308"/>
      <c r="X81" s="25"/>
      <c r="Y81" s="79"/>
      <c r="Z81" s="68"/>
      <c r="AA81" s="68"/>
      <c r="AB81" s="68"/>
      <c r="AC81" s="68"/>
      <c r="AD81" s="68"/>
      <c r="AE81" s="68"/>
      <c r="AF81" s="68"/>
      <c r="AG81" s="68"/>
      <c r="AH81" s="211"/>
      <c r="AI81" s="67"/>
      <c r="AJ81" s="67"/>
      <c r="AK81" s="67"/>
      <c r="AL81" s="67"/>
      <c r="AM81" s="67"/>
      <c r="AN81" s="152"/>
      <c r="AO81" s="152"/>
    </row>
    <row r="82" spans="1:41" s="24" customFormat="1" ht="18" customHeight="1" x14ac:dyDescent="0.25">
      <c r="A82" s="205">
        <f t="shared" ref="A82" si="61">IF(A80=0,0,IF(D80&lt;&gt;"",1,0))</f>
        <v>0</v>
      </c>
      <c r="B82" s="203">
        <f>IF(D82&lt;&gt;"",Z82,0)</f>
        <v>0</v>
      </c>
      <c r="C82" s="25"/>
      <c r="D82" s="301"/>
      <c r="E82" s="227" t="str">
        <f>IFERROR(VLOOKUP(D82,Kataloge!$D$2:$F$137,3,FALSE),"")</f>
        <v/>
      </c>
      <c r="F82" s="35" t="s">
        <v>9</v>
      </c>
      <c r="G82" s="142"/>
      <c r="H82" s="35"/>
      <c r="I82" s="90"/>
      <c r="J82" s="35"/>
      <c r="K82" s="90"/>
      <c r="L82" s="35"/>
      <c r="M82" s="90"/>
      <c r="N82" s="35"/>
      <c r="O82" s="90"/>
      <c r="P82" s="35"/>
      <c r="Q82" s="90"/>
      <c r="R82" s="35"/>
      <c r="S82" s="90"/>
      <c r="T82" s="35"/>
      <c r="U82" s="309"/>
      <c r="V82" s="35"/>
      <c r="W82" s="373">
        <f>IF(U82&gt;0,ROUND(ROUND(G82,4)*ROUND(U82,2),2),0)</f>
        <v>0</v>
      </c>
      <c r="X82" s="35"/>
      <c r="Y82" s="79"/>
      <c r="Z82" s="175" t="s">
        <v>88</v>
      </c>
      <c r="AA82" s="157" t="s">
        <v>288</v>
      </c>
      <c r="AB82" s="156">
        <f>IF(AND(I82&lt;&gt;"",SUM(AC82:AG82)&gt;0),1,0)</f>
        <v>0</v>
      </c>
      <c r="AC82" s="155">
        <f>IF(AND(K82&lt;&gt;""),1,0)</f>
        <v>0</v>
      </c>
      <c r="AD82" s="155">
        <f>IF(AND(M82&lt;&gt;""),1,0)</f>
        <v>0</v>
      </c>
      <c r="AE82" s="155">
        <f>IF(AND(O82&lt;&gt;""),1,0)</f>
        <v>0</v>
      </c>
      <c r="AF82" s="155">
        <f>IF(AND(Q82&lt;&gt;""),1,0)</f>
        <v>0</v>
      </c>
      <c r="AG82" s="156">
        <f>IF(S82&lt;&gt;"",1,0)</f>
        <v>0</v>
      </c>
      <c r="AH82" s="212">
        <f t="shared" ref="AH82:AM82" si="62">IF(AB82=1,ROUND($G82,4),0)</f>
        <v>0</v>
      </c>
      <c r="AI82" s="151">
        <f t="shared" si="62"/>
        <v>0</v>
      </c>
      <c r="AJ82" s="151">
        <f t="shared" si="62"/>
        <v>0</v>
      </c>
      <c r="AK82" s="151">
        <f t="shared" si="62"/>
        <v>0</v>
      </c>
      <c r="AL82" s="151">
        <f t="shared" si="62"/>
        <v>0</v>
      </c>
      <c r="AM82" s="151">
        <f t="shared" si="62"/>
        <v>0</v>
      </c>
      <c r="AN82" s="177"/>
      <c r="AO82" s="177"/>
    </row>
    <row r="83" spans="1:41" s="24" customFormat="1" ht="4" customHeight="1" x14ac:dyDescent="0.25">
      <c r="A83" s="205">
        <f t="shared" si="4"/>
        <v>0</v>
      </c>
      <c r="B83" s="25"/>
      <c r="C83" s="25"/>
      <c r="D83" s="302"/>
      <c r="E83" s="25"/>
      <c r="F83" s="25"/>
      <c r="G83" s="25"/>
      <c r="H83" s="25"/>
      <c r="I83" s="25"/>
      <c r="J83" s="25"/>
      <c r="K83" s="25"/>
      <c r="L83" s="25"/>
      <c r="M83" s="25"/>
      <c r="N83" s="25"/>
      <c r="O83" s="25"/>
      <c r="P83" s="25"/>
      <c r="Q83" s="25"/>
      <c r="R83" s="25"/>
      <c r="S83" s="25"/>
      <c r="T83" s="25"/>
      <c r="U83" s="310"/>
      <c r="V83" s="25"/>
      <c r="W83" s="308"/>
      <c r="X83" s="25"/>
      <c r="Y83" s="79"/>
      <c r="Z83" s="68"/>
      <c r="AA83" s="68"/>
      <c r="AB83" s="68"/>
      <c r="AC83" s="68"/>
      <c r="AD83" s="68"/>
      <c r="AE83" s="68"/>
      <c r="AF83" s="68"/>
      <c r="AG83" s="68"/>
      <c r="AH83" s="211"/>
      <c r="AI83" s="67"/>
      <c r="AJ83" s="67"/>
      <c r="AK83" s="67"/>
      <c r="AL83" s="67"/>
      <c r="AM83" s="67"/>
      <c r="AN83" s="152"/>
      <c r="AO83" s="152"/>
    </row>
    <row r="84" spans="1:41" s="24" customFormat="1" ht="18" customHeight="1" x14ac:dyDescent="0.25">
      <c r="A84" s="205">
        <f t="shared" ref="A84" si="63">IF(A82=0,0,IF(D82&lt;&gt;"",1,0))</f>
        <v>0</v>
      </c>
      <c r="B84" s="203">
        <f>IF(D84&lt;&gt;"",Z84,0)</f>
        <v>0</v>
      </c>
      <c r="C84" s="25"/>
      <c r="D84" s="301"/>
      <c r="E84" s="227" t="str">
        <f>IFERROR(VLOOKUP(D84,Kataloge!$D$2:$F$137,3,FALSE),"")</f>
        <v/>
      </c>
      <c r="F84" s="35" t="s">
        <v>9</v>
      </c>
      <c r="G84" s="142"/>
      <c r="H84" s="35"/>
      <c r="I84" s="90"/>
      <c r="J84" s="35"/>
      <c r="K84" s="90"/>
      <c r="L84" s="35"/>
      <c r="M84" s="90"/>
      <c r="N84" s="35"/>
      <c r="O84" s="90"/>
      <c r="P84" s="35"/>
      <c r="Q84" s="90"/>
      <c r="R84" s="35"/>
      <c r="S84" s="90"/>
      <c r="T84" s="35"/>
      <c r="U84" s="309"/>
      <c r="V84" s="35"/>
      <c r="W84" s="373">
        <f>IF(U84&gt;0,ROUND(ROUND(G84,4)*ROUND(U84,2),2),0)</f>
        <v>0</v>
      </c>
      <c r="X84" s="35"/>
      <c r="Y84" s="79"/>
      <c r="Z84" s="175" t="s">
        <v>89</v>
      </c>
      <c r="AA84" s="157" t="s">
        <v>288</v>
      </c>
      <c r="AB84" s="156">
        <f>IF(AND(I84&lt;&gt;"",SUM(AC84:AG84)&gt;0),1,0)</f>
        <v>0</v>
      </c>
      <c r="AC84" s="155">
        <f>IF(AND(K84&lt;&gt;""),1,0)</f>
        <v>0</v>
      </c>
      <c r="AD84" s="155">
        <f>IF(AND(M84&lt;&gt;""),1,0)</f>
        <v>0</v>
      </c>
      <c r="AE84" s="155">
        <f>IF(AND(O84&lt;&gt;""),1,0)</f>
        <v>0</v>
      </c>
      <c r="AF84" s="155">
        <f>IF(AND(Q84&lt;&gt;""),1,0)</f>
        <v>0</v>
      </c>
      <c r="AG84" s="156">
        <f>IF(S84&lt;&gt;"",1,0)</f>
        <v>0</v>
      </c>
      <c r="AH84" s="212">
        <f t="shared" ref="AH84:AM84" si="64">IF(AB84=1,ROUND($G84,4),0)</f>
        <v>0</v>
      </c>
      <c r="AI84" s="151">
        <f t="shared" si="64"/>
        <v>0</v>
      </c>
      <c r="AJ84" s="151">
        <f t="shared" si="64"/>
        <v>0</v>
      </c>
      <c r="AK84" s="151">
        <f t="shared" si="64"/>
        <v>0</v>
      </c>
      <c r="AL84" s="151">
        <f t="shared" si="64"/>
        <v>0</v>
      </c>
      <c r="AM84" s="151">
        <f t="shared" si="64"/>
        <v>0</v>
      </c>
      <c r="AN84" s="177"/>
      <c r="AO84" s="177"/>
    </row>
    <row r="85" spans="1:41" s="24" customFormat="1" ht="4" customHeight="1" x14ac:dyDescent="0.25">
      <c r="A85" s="205">
        <f t="shared" si="4"/>
        <v>0</v>
      </c>
      <c r="B85" s="25"/>
      <c r="C85" s="25"/>
      <c r="D85" s="302"/>
      <c r="E85" s="25"/>
      <c r="F85" s="25"/>
      <c r="G85" s="25"/>
      <c r="H85" s="25"/>
      <c r="I85" s="25"/>
      <c r="J85" s="25"/>
      <c r="K85" s="25"/>
      <c r="L85" s="25"/>
      <c r="M85" s="25"/>
      <c r="N85" s="25"/>
      <c r="O85" s="25"/>
      <c r="P85" s="25"/>
      <c r="Q85" s="25"/>
      <c r="R85" s="25"/>
      <c r="S85" s="25"/>
      <c r="T85" s="25"/>
      <c r="U85" s="310"/>
      <c r="V85" s="25"/>
      <c r="W85" s="308"/>
      <c r="X85" s="25"/>
      <c r="Y85" s="79"/>
      <c r="Z85" s="68"/>
      <c r="AA85" s="68"/>
      <c r="AB85" s="68"/>
      <c r="AC85" s="68"/>
      <c r="AD85" s="68"/>
      <c r="AE85" s="68"/>
      <c r="AF85" s="68"/>
      <c r="AG85" s="68"/>
      <c r="AH85" s="211"/>
      <c r="AI85" s="67"/>
      <c r="AJ85" s="67"/>
      <c r="AK85" s="67"/>
      <c r="AL85" s="67"/>
      <c r="AM85" s="67"/>
      <c r="AN85" s="152"/>
      <c r="AO85" s="152"/>
    </row>
    <row r="86" spans="1:41" s="24" customFormat="1" ht="18" customHeight="1" x14ac:dyDescent="0.25">
      <c r="A86" s="205">
        <f t="shared" ref="A86" si="65">IF(A84=0,0,IF(D84&lt;&gt;"",1,0))</f>
        <v>0</v>
      </c>
      <c r="B86" s="203">
        <f>IF(D86&lt;&gt;"",Z86,0)</f>
        <v>0</v>
      </c>
      <c r="C86" s="25"/>
      <c r="D86" s="301"/>
      <c r="E86" s="227" t="str">
        <f>IFERROR(VLOOKUP(D86,Kataloge!$D$2:$F$137,3,FALSE),"")</f>
        <v/>
      </c>
      <c r="F86" s="35" t="s">
        <v>9</v>
      </c>
      <c r="G86" s="142"/>
      <c r="H86" s="35"/>
      <c r="I86" s="90"/>
      <c r="J86" s="35"/>
      <c r="K86" s="90"/>
      <c r="L86" s="35"/>
      <c r="M86" s="90"/>
      <c r="N86" s="35"/>
      <c r="O86" s="90"/>
      <c r="P86" s="35"/>
      <c r="Q86" s="90"/>
      <c r="R86" s="35"/>
      <c r="S86" s="90"/>
      <c r="T86" s="35"/>
      <c r="U86" s="309"/>
      <c r="V86" s="35"/>
      <c r="W86" s="373">
        <f>IF(U86&gt;0,ROUND(ROUND(G86,4)*ROUND(U86,2),2),0)</f>
        <v>0</v>
      </c>
      <c r="X86" s="35"/>
      <c r="Y86" s="79"/>
      <c r="Z86" s="175" t="s">
        <v>90</v>
      </c>
      <c r="AA86" s="157" t="s">
        <v>288</v>
      </c>
      <c r="AB86" s="156">
        <f>IF(AND(I86&lt;&gt;"",SUM(AC86:AG86)&gt;0),1,0)</f>
        <v>0</v>
      </c>
      <c r="AC86" s="155">
        <f>IF(AND(K86&lt;&gt;""),1,0)</f>
        <v>0</v>
      </c>
      <c r="AD86" s="155">
        <f>IF(AND(M86&lt;&gt;""),1,0)</f>
        <v>0</v>
      </c>
      <c r="AE86" s="155">
        <f>IF(AND(O86&lt;&gt;""),1,0)</f>
        <v>0</v>
      </c>
      <c r="AF86" s="155">
        <f>IF(AND(Q86&lt;&gt;""),1,0)</f>
        <v>0</v>
      </c>
      <c r="AG86" s="156">
        <f>IF(S86&lt;&gt;"",1,0)</f>
        <v>0</v>
      </c>
      <c r="AH86" s="212">
        <f t="shared" ref="AH86:AM86" si="66">IF(AB86=1,ROUND($G86,4),0)</f>
        <v>0</v>
      </c>
      <c r="AI86" s="151">
        <f t="shared" si="66"/>
        <v>0</v>
      </c>
      <c r="AJ86" s="151">
        <f t="shared" si="66"/>
        <v>0</v>
      </c>
      <c r="AK86" s="151">
        <f t="shared" si="66"/>
        <v>0</v>
      </c>
      <c r="AL86" s="151">
        <f t="shared" si="66"/>
        <v>0</v>
      </c>
      <c r="AM86" s="151">
        <f t="shared" si="66"/>
        <v>0</v>
      </c>
      <c r="AN86" s="177"/>
      <c r="AO86" s="177"/>
    </row>
    <row r="87" spans="1:41" s="24" customFormat="1" ht="4" customHeight="1" x14ac:dyDescent="0.25">
      <c r="A87" s="205">
        <f t="shared" si="4"/>
        <v>0</v>
      </c>
      <c r="B87" s="25"/>
      <c r="C87" s="25"/>
      <c r="D87" s="302"/>
      <c r="E87" s="25"/>
      <c r="F87" s="25"/>
      <c r="G87" s="25"/>
      <c r="H87" s="25"/>
      <c r="I87" s="25"/>
      <c r="J87" s="25"/>
      <c r="K87" s="25"/>
      <c r="L87" s="25"/>
      <c r="M87" s="25"/>
      <c r="N87" s="25"/>
      <c r="O87" s="25"/>
      <c r="P87" s="25"/>
      <c r="Q87" s="25"/>
      <c r="R87" s="25"/>
      <c r="S87" s="25"/>
      <c r="T87" s="25"/>
      <c r="U87" s="310"/>
      <c r="V87" s="25"/>
      <c r="W87" s="308"/>
      <c r="X87" s="25"/>
      <c r="Y87" s="79"/>
      <c r="Z87" s="68"/>
      <c r="AA87" s="68"/>
      <c r="AB87" s="68"/>
      <c r="AC87" s="68"/>
      <c r="AD87" s="68"/>
      <c r="AE87" s="68"/>
      <c r="AF87" s="68"/>
      <c r="AG87" s="68"/>
      <c r="AH87" s="211"/>
      <c r="AI87" s="67"/>
      <c r="AJ87" s="67"/>
      <c r="AK87" s="67"/>
      <c r="AL87" s="67"/>
      <c r="AM87" s="67"/>
      <c r="AN87" s="152"/>
      <c r="AO87" s="152"/>
    </row>
    <row r="88" spans="1:41" s="24" customFormat="1" ht="18" customHeight="1" x14ac:dyDescent="0.25">
      <c r="A88" s="205">
        <f t="shared" ref="A88" si="67">IF(A86=0,0,IF(D86&lt;&gt;"",1,0))</f>
        <v>0</v>
      </c>
      <c r="B88" s="203">
        <f>IF(D88&lt;&gt;"",Z88,0)</f>
        <v>0</v>
      </c>
      <c r="C88" s="25"/>
      <c r="D88" s="301"/>
      <c r="E88" s="227" t="str">
        <f>IFERROR(VLOOKUP(D88,Kataloge!$D$2:$F$137,3,FALSE),"")</f>
        <v/>
      </c>
      <c r="F88" s="35" t="s">
        <v>9</v>
      </c>
      <c r="G88" s="142"/>
      <c r="H88" s="35"/>
      <c r="I88" s="90"/>
      <c r="J88" s="35"/>
      <c r="K88" s="90"/>
      <c r="L88" s="35"/>
      <c r="M88" s="90"/>
      <c r="N88" s="35"/>
      <c r="O88" s="90"/>
      <c r="P88" s="35"/>
      <c r="Q88" s="90"/>
      <c r="R88" s="35"/>
      <c r="S88" s="90"/>
      <c r="T88" s="35"/>
      <c r="U88" s="309"/>
      <c r="V88" s="35"/>
      <c r="W88" s="373">
        <f>IF(U88&gt;0,ROUND(ROUND(G88,4)*ROUND(U88,2),2),0)</f>
        <v>0</v>
      </c>
      <c r="X88" s="35"/>
      <c r="Y88" s="79"/>
      <c r="Z88" s="175" t="s">
        <v>91</v>
      </c>
      <c r="AA88" s="157" t="s">
        <v>288</v>
      </c>
      <c r="AB88" s="156">
        <f>IF(AND(I88&lt;&gt;"",SUM(AC88:AG88)&gt;0),1,0)</f>
        <v>0</v>
      </c>
      <c r="AC88" s="155">
        <f>IF(AND(K88&lt;&gt;""),1,0)</f>
        <v>0</v>
      </c>
      <c r="AD88" s="155">
        <f>IF(AND(M88&lt;&gt;""),1,0)</f>
        <v>0</v>
      </c>
      <c r="AE88" s="155">
        <f>IF(AND(O88&lt;&gt;""),1,0)</f>
        <v>0</v>
      </c>
      <c r="AF88" s="155">
        <f>IF(AND(Q88&lt;&gt;""),1,0)</f>
        <v>0</v>
      </c>
      <c r="AG88" s="156">
        <f>IF(S88&lt;&gt;"",1,0)</f>
        <v>0</v>
      </c>
      <c r="AH88" s="212">
        <f t="shared" ref="AH88:AM88" si="68">IF(AB88=1,ROUND($G88,4),0)</f>
        <v>0</v>
      </c>
      <c r="AI88" s="151">
        <f t="shared" si="68"/>
        <v>0</v>
      </c>
      <c r="AJ88" s="151">
        <f t="shared" si="68"/>
        <v>0</v>
      </c>
      <c r="AK88" s="151">
        <f t="shared" si="68"/>
        <v>0</v>
      </c>
      <c r="AL88" s="151">
        <f t="shared" si="68"/>
        <v>0</v>
      </c>
      <c r="AM88" s="151">
        <f t="shared" si="68"/>
        <v>0</v>
      </c>
      <c r="AN88" s="177"/>
      <c r="AO88" s="177"/>
    </row>
    <row r="89" spans="1:41" s="24" customFormat="1" ht="4" customHeight="1" x14ac:dyDescent="0.25">
      <c r="A89" s="205">
        <f t="shared" ref="A89:A151" si="69">A88</f>
        <v>0</v>
      </c>
      <c r="B89" s="25"/>
      <c r="C89" s="25"/>
      <c r="D89" s="302"/>
      <c r="E89" s="25"/>
      <c r="F89" s="25"/>
      <c r="G89" s="25"/>
      <c r="H89" s="25"/>
      <c r="I89" s="25"/>
      <c r="J89" s="25"/>
      <c r="K89" s="25"/>
      <c r="L89" s="25"/>
      <c r="M89" s="25"/>
      <c r="N89" s="25"/>
      <c r="O89" s="25"/>
      <c r="P89" s="25"/>
      <c r="Q89" s="25"/>
      <c r="R89" s="25"/>
      <c r="S89" s="25"/>
      <c r="T89" s="25"/>
      <c r="U89" s="310"/>
      <c r="V89" s="25"/>
      <c r="W89" s="308"/>
      <c r="X89" s="25"/>
      <c r="Y89" s="79"/>
      <c r="Z89" s="68"/>
      <c r="AA89" s="68"/>
      <c r="AB89" s="68"/>
      <c r="AC89" s="68"/>
      <c r="AD89" s="68"/>
      <c r="AE89" s="68"/>
      <c r="AF89" s="68"/>
      <c r="AG89" s="68"/>
      <c r="AH89" s="211"/>
      <c r="AI89" s="67"/>
      <c r="AJ89" s="67"/>
      <c r="AK89" s="67"/>
      <c r="AL89" s="67"/>
      <c r="AM89" s="67"/>
      <c r="AN89" s="152"/>
      <c r="AO89" s="152"/>
    </row>
    <row r="90" spans="1:41" s="24" customFormat="1" ht="18" customHeight="1" x14ac:dyDescent="0.25">
      <c r="A90" s="205">
        <f t="shared" ref="A90" si="70">IF(A88=0,0,IF(D88&lt;&gt;"",1,0))</f>
        <v>0</v>
      </c>
      <c r="B90" s="203">
        <f>IF(D90&lt;&gt;"",Z90,0)</f>
        <v>0</v>
      </c>
      <c r="C90" s="25"/>
      <c r="D90" s="301"/>
      <c r="E90" s="227" t="str">
        <f>IFERROR(VLOOKUP(D90,Kataloge!$D$2:$F$137,3,FALSE),"")</f>
        <v/>
      </c>
      <c r="F90" s="35" t="s">
        <v>9</v>
      </c>
      <c r="G90" s="142"/>
      <c r="H90" s="35"/>
      <c r="I90" s="90"/>
      <c r="J90" s="35"/>
      <c r="K90" s="90"/>
      <c r="L90" s="35"/>
      <c r="M90" s="90"/>
      <c r="N90" s="35"/>
      <c r="O90" s="90"/>
      <c r="P90" s="35"/>
      <c r="Q90" s="90"/>
      <c r="R90" s="35"/>
      <c r="S90" s="90"/>
      <c r="T90" s="35"/>
      <c r="U90" s="309"/>
      <c r="V90" s="35"/>
      <c r="W90" s="373">
        <f>IF(U90&gt;0,ROUND(ROUND(G90,4)*ROUND(U90,2),2),0)</f>
        <v>0</v>
      </c>
      <c r="X90" s="35"/>
      <c r="Y90" s="79"/>
      <c r="Z90" s="175" t="s">
        <v>92</v>
      </c>
      <c r="AA90" s="157" t="s">
        <v>288</v>
      </c>
      <c r="AB90" s="156">
        <f>IF(AND(I90&lt;&gt;"",SUM(AC90:AG90)&gt;0),1,0)</f>
        <v>0</v>
      </c>
      <c r="AC90" s="155">
        <f>IF(AND(K90&lt;&gt;""),1,0)</f>
        <v>0</v>
      </c>
      <c r="AD90" s="155">
        <f>IF(AND(M90&lt;&gt;""),1,0)</f>
        <v>0</v>
      </c>
      <c r="AE90" s="155">
        <f>IF(AND(O90&lt;&gt;""),1,0)</f>
        <v>0</v>
      </c>
      <c r="AF90" s="155">
        <f>IF(AND(Q90&lt;&gt;""),1,0)</f>
        <v>0</v>
      </c>
      <c r="AG90" s="156">
        <f>IF(S90&lt;&gt;"",1,0)</f>
        <v>0</v>
      </c>
      <c r="AH90" s="212">
        <f t="shared" ref="AH90:AM90" si="71">IF(AB90=1,ROUND($G90,4),0)</f>
        <v>0</v>
      </c>
      <c r="AI90" s="151">
        <f t="shared" si="71"/>
        <v>0</v>
      </c>
      <c r="AJ90" s="151">
        <f t="shared" si="71"/>
        <v>0</v>
      </c>
      <c r="AK90" s="151">
        <f t="shared" si="71"/>
        <v>0</v>
      </c>
      <c r="AL90" s="151">
        <f t="shared" si="71"/>
        <v>0</v>
      </c>
      <c r="AM90" s="151">
        <f t="shared" si="71"/>
        <v>0</v>
      </c>
      <c r="AN90" s="177"/>
      <c r="AO90" s="177"/>
    </row>
    <row r="91" spans="1:41" s="24" customFormat="1" ht="4" customHeight="1" x14ac:dyDescent="0.25">
      <c r="A91" s="205">
        <f t="shared" si="69"/>
        <v>0</v>
      </c>
      <c r="B91" s="25"/>
      <c r="C91" s="25"/>
      <c r="D91" s="302"/>
      <c r="E91" s="25"/>
      <c r="F91" s="25"/>
      <c r="G91" s="25"/>
      <c r="H91" s="25"/>
      <c r="I91" s="25"/>
      <c r="J91" s="25"/>
      <c r="K91" s="25"/>
      <c r="L91" s="25"/>
      <c r="M91" s="25"/>
      <c r="N91" s="25"/>
      <c r="O91" s="25"/>
      <c r="P91" s="25"/>
      <c r="Q91" s="25"/>
      <c r="R91" s="25"/>
      <c r="S91" s="25"/>
      <c r="T91" s="25"/>
      <c r="U91" s="310"/>
      <c r="V91" s="25"/>
      <c r="W91" s="308"/>
      <c r="X91" s="25"/>
      <c r="Y91" s="79"/>
      <c r="Z91" s="68"/>
      <c r="AA91" s="68"/>
      <c r="AB91" s="68"/>
      <c r="AC91" s="68"/>
      <c r="AD91" s="68"/>
      <c r="AE91" s="68"/>
      <c r="AF91" s="68"/>
      <c r="AG91" s="68"/>
      <c r="AH91" s="211"/>
      <c r="AI91" s="67"/>
      <c r="AJ91" s="67"/>
      <c r="AK91" s="67"/>
      <c r="AL91" s="67"/>
      <c r="AM91" s="67"/>
      <c r="AN91" s="152"/>
      <c r="AO91" s="152"/>
    </row>
    <row r="92" spans="1:41" s="24" customFormat="1" ht="18" customHeight="1" x14ac:dyDescent="0.25">
      <c r="A92" s="205">
        <f t="shared" ref="A92" si="72">IF(A90=0,0,IF(D90&lt;&gt;"",1,0))</f>
        <v>0</v>
      </c>
      <c r="B92" s="203">
        <f>IF(D92&lt;&gt;"",Z92,0)</f>
        <v>0</v>
      </c>
      <c r="C92" s="25"/>
      <c r="D92" s="301"/>
      <c r="E92" s="227" t="str">
        <f>IFERROR(VLOOKUP(D92,Kataloge!$D$2:$F$137,3,FALSE),"")</f>
        <v/>
      </c>
      <c r="F92" s="35" t="s">
        <v>9</v>
      </c>
      <c r="G92" s="142"/>
      <c r="H92" s="35"/>
      <c r="I92" s="90"/>
      <c r="J92" s="35"/>
      <c r="K92" s="90"/>
      <c r="L92" s="35"/>
      <c r="M92" s="90"/>
      <c r="N92" s="35"/>
      <c r="O92" s="90"/>
      <c r="P92" s="35"/>
      <c r="Q92" s="90"/>
      <c r="R92" s="35"/>
      <c r="S92" s="90"/>
      <c r="T92" s="35"/>
      <c r="U92" s="309"/>
      <c r="V92" s="35"/>
      <c r="W92" s="373">
        <f>IF(U92&gt;0,ROUND(ROUND(G92,4)*ROUND(U92,2),2),0)</f>
        <v>0</v>
      </c>
      <c r="X92" s="35"/>
      <c r="Y92" s="79"/>
      <c r="Z92" s="175" t="s">
        <v>93</v>
      </c>
      <c r="AA92" s="157" t="s">
        <v>288</v>
      </c>
      <c r="AB92" s="156">
        <f>IF(AND(I92&lt;&gt;"",SUM(AC92:AG92)&gt;0),1,0)</f>
        <v>0</v>
      </c>
      <c r="AC92" s="155">
        <f>IF(AND(K92&lt;&gt;""),1,0)</f>
        <v>0</v>
      </c>
      <c r="AD92" s="155">
        <f>IF(AND(M92&lt;&gt;""),1,0)</f>
        <v>0</v>
      </c>
      <c r="AE92" s="155">
        <f>IF(AND(O92&lt;&gt;""),1,0)</f>
        <v>0</v>
      </c>
      <c r="AF92" s="155">
        <f>IF(AND(Q92&lt;&gt;""),1,0)</f>
        <v>0</v>
      </c>
      <c r="AG92" s="156">
        <f>IF(S92&lt;&gt;"",1,0)</f>
        <v>0</v>
      </c>
      <c r="AH92" s="212">
        <f t="shared" ref="AH92:AM92" si="73">IF(AB92=1,ROUND($G92,4),0)</f>
        <v>0</v>
      </c>
      <c r="AI92" s="151">
        <f t="shared" si="73"/>
        <v>0</v>
      </c>
      <c r="AJ92" s="151">
        <f t="shared" si="73"/>
        <v>0</v>
      </c>
      <c r="AK92" s="151">
        <f t="shared" si="73"/>
        <v>0</v>
      </c>
      <c r="AL92" s="151">
        <f t="shared" si="73"/>
        <v>0</v>
      </c>
      <c r="AM92" s="151">
        <f t="shared" si="73"/>
        <v>0</v>
      </c>
      <c r="AN92" s="177"/>
      <c r="AO92" s="177"/>
    </row>
    <row r="93" spans="1:41" s="24" customFormat="1" ht="4" customHeight="1" x14ac:dyDescent="0.25">
      <c r="A93" s="205">
        <f t="shared" si="69"/>
        <v>0</v>
      </c>
      <c r="B93" s="25"/>
      <c r="C93" s="25"/>
      <c r="D93" s="302"/>
      <c r="E93" s="25"/>
      <c r="F93" s="25"/>
      <c r="G93" s="25"/>
      <c r="H93" s="25"/>
      <c r="I93" s="25"/>
      <c r="J93" s="25"/>
      <c r="K93" s="25"/>
      <c r="L93" s="25"/>
      <c r="M93" s="25"/>
      <c r="N93" s="25"/>
      <c r="O93" s="25"/>
      <c r="P93" s="25"/>
      <c r="Q93" s="25"/>
      <c r="R93" s="25"/>
      <c r="S93" s="25"/>
      <c r="T93" s="25"/>
      <c r="U93" s="310"/>
      <c r="V93" s="25"/>
      <c r="W93" s="308"/>
      <c r="X93" s="25"/>
      <c r="Y93" s="79"/>
      <c r="Z93" s="68"/>
      <c r="AA93" s="68"/>
      <c r="AB93" s="68"/>
      <c r="AC93" s="68"/>
      <c r="AD93" s="68"/>
      <c r="AE93" s="68"/>
      <c r="AF93" s="68"/>
      <c r="AG93" s="68"/>
      <c r="AH93" s="211"/>
      <c r="AI93" s="67"/>
      <c r="AJ93" s="67"/>
      <c r="AK93" s="67"/>
      <c r="AL93" s="67"/>
      <c r="AM93" s="67"/>
      <c r="AN93" s="152"/>
      <c r="AO93" s="152"/>
    </row>
    <row r="94" spans="1:41" s="24" customFormat="1" ht="18" customHeight="1" x14ac:dyDescent="0.25">
      <c r="A94" s="205">
        <f t="shared" ref="A94" si="74">IF(A92=0,0,IF(D92&lt;&gt;"",1,0))</f>
        <v>0</v>
      </c>
      <c r="B94" s="203">
        <f>IF(D94&lt;&gt;"",Z94,0)</f>
        <v>0</v>
      </c>
      <c r="C94" s="25"/>
      <c r="D94" s="301"/>
      <c r="E94" s="227" t="str">
        <f>IFERROR(VLOOKUP(D94,Kataloge!$D$2:$F$137,3,FALSE),"")</f>
        <v/>
      </c>
      <c r="F94" s="35" t="s">
        <v>9</v>
      </c>
      <c r="G94" s="142"/>
      <c r="H94" s="35"/>
      <c r="I94" s="90"/>
      <c r="J94" s="35"/>
      <c r="K94" s="90"/>
      <c r="L94" s="35"/>
      <c r="M94" s="90"/>
      <c r="N94" s="35"/>
      <c r="O94" s="90"/>
      <c r="P94" s="35"/>
      <c r="Q94" s="90"/>
      <c r="R94" s="35"/>
      <c r="S94" s="90"/>
      <c r="T94" s="35"/>
      <c r="U94" s="309"/>
      <c r="V94" s="35"/>
      <c r="W94" s="373">
        <f>IF(U94&gt;0,ROUND(ROUND(G94,4)*ROUND(U94,2),2),0)</f>
        <v>0</v>
      </c>
      <c r="X94" s="35"/>
      <c r="Y94" s="79"/>
      <c r="Z94" s="175" t="s">
        <v>94</v>
      </c>
      <c r="AA94" s="157" t="s">
        <v>288</v>
      </c>
      <c r="AB94" s="156">
        <f>IF(AND(I94&lt;&gt;"",SUM(AC94:AG94)&gt;0),1,0)</f>
        <v>0</v>
      </c>
      <c r="AC94" s="155">
        <f>IF(AND(K94&lt;&gt;""),1,0)</f>
        <v>0</v>
      </c>
      <c r="AD94" s="155">
        <f>IF(AND(M94&lt;&gt;""),1,0)</f>
        <v>0</v>
      </c>
      <c r="AE94" s="155">
        <f>IF(AND(O94&lt;&gt;""),1,0)</f>
        <v>0</v>
      </c>
      <c r="AF94" s="155">
        <f>IF(AND(Q94&lt;&gt;""),1,0)</f>
        <v>0</v>
      </c>
      <c r="AG94" s="156">
        <f>IF(S94&lt;&gt;"",1,0)</f>
        <v>0</v>
      </c>
      <c r="AH94" s="212">
        <f t="shared" ref="AH94:AM94" si="75">IF(AB94=1,ROUND($G94,4),0)</f>
        <v>0</v>
      </c>
      <c r="AI94" s="151">
        <f t="shared" si="75"/>
        <v>0</v>
      </c>
      <c r="AJ94" s="151">
        <f t="shared" si="75"/>
        <v>0</v>
      </c>
      <c r="AK94" s="151">
        <f t="shared" si="75"/>
        <v>0</v>
      </c>
      <c r="AL94" s="151">
        <f t="shared" si="75"/>
        <v>0</v>
      </c>
      <c r="AM94" s="151">
        <f t="shared" si="75"/>
        <v>0</v>
      </c>
      <c r="AN94" s="177"/>
      <c r="AO94" s="177"/>
    </row>
    <row r="95" spans="1:41" s="24" customFormat="1" ht="4" customHeight="1" x14ac:dyDescent="0.25">
      <c r="A95" s="205">
        <f t="shared" si="69"/>
        <v>0</v>
      </c>
      <c r="B95" s="25"/>
      <c r="C95" s="25"/>
      <c r="D95" s="302"/>
      <c r="E95" s="25"/>
      <c r="F95" s="25"/>
      <c r="G95" s="25"/>
      <c r="H95" s="25"/>
      <c r="I95" s="25"/>
      <c r="J95" s="25"/>
      <c r="K95" s="25"/>
      <c r="L95" s="25"/>
      <c r="M95" s="25"/>
      <c r="N95" s="25"/>
      <c r="O95" s="25"/>
      <c r="P95" s="25"/>
      <c r="Q95" s="25"/>
      <c r="R95" s="25"/>
      <c r="S95" s="25"/>
      <c r="T95" s="25"/>
      <c r="U95" s="310"/>
      <c r="V95" s="25"/>
      <c r="W95" s="308"/>
      <c r="X95" s="25"/>
      <c r="Y95" s="79"/>
      <c r="Z95" s="68"/>
      <c r="AA95" s="68"/>
      <c r="AB95" s="68"/>
      <c r="AC95" s="68"/>
      <c r="AD95" s="68"/>
      <c r="AE95" s="68"/>
      <c r="AF95" s="68"/>
      <c r="AG95" s="68"/>
      <c r="AH95" s="211"/>
      <c r="AI95" s="67"/>
      <c r="AJ95" s="67"/>
      <c r="AK95" s="67"/>
      <c r="AL95" s="67"/>
      <c r="AM95" s="67"/>
      <c r="AN95" s="152"/>
      <c r="AO95" s="152"/>
    </row>
    <row r="96" spans="1:41" s="24" customFormat="1" ht="18" customHeight="1" x14ac:dyDescent="0.25">
      <c r="A96" s="205">
        <f t="shared" ref="A96" si="76">IF(A94=0,0,IF(D94&lt;&gt;"",1,0))</f>
        <v>0</v>
      </c>
      <c r="B96" s="203">
        <f>IF(D96&lt;&gt;"",Z96,0)</f>
        <v>0</v>
      </c>
      <c r="C96" s="25"/>
      <c r="D96" s="301"/>
      <c r="E96" s="227" t="str">
        <f>IFERROR(VLOOKUP(D96,Kataloge!$D$2:$F$137,3,FALSE),"")</f>
        <v/>
      </c>
      <c r="F96" s="35" t="s">
        <v>9</v>
      </c>
      <c r="G96" s="142"/>
      <c r="H96" s="35"/>
      <c r="I96" s="90"/>
      <c r="J96" s="35"/>
      <c r="K96" s="90"/>
      <c r="L96" s="35"/>
      <c r="M96" s="90"/>
      <c r="N96" s="35"/>
      <c r="O96" s="90"/>
      <c r="P96" s="35"/>
      <c r="Q96" s="90"/>
      <c r="R96" s="35"/>
      <c r="S96" s="90"/>
      <c r="T96" s="35"/>
      <c r="U96" s="309"/>
      <c r="V96" s="35"/>
      <c r="W96" s="373">
        <f>IF(U96&gt;0,ROUND(ROUND(G96,4)*ROUND(U96,2),2),0)</f>
        <v>0</v>
      </c>
      <c r="X96" s="35"/>
      <c r="Y96" s="79"/>
      <c r="Z96" s="175" t="s">
        <v>95</v>
      </c>
      <c r="AA96" s="157" t="s">
        <v>288</v>
      </c>
      <c r="AB96" s="156">
        <f>IF(AND(I96&lt;&gt;"",SUM(AC96:AG96)&gt;0),1,0)</f>
        <v>0</v>
      </c>
      <c r="AC96" s="155">
        <f>IF(AND(K96&lt;&gt;""),1,0)</f>
        <v>0</v>
      </c>
      <c r="AD96" s="155">
        <f>IF(AND(M96&lt;&gt;""),1,0)</f>
        <v>0</v>
      </c>
      <c r="AE96" s="155">
        <f>IF(AND(O96&lt;&gt;""),1,0)</f>
        <v>0</v>
      </c>
      <c r="AF96" s="155">
        <f>IF(AND(Q96&lt;&gt;""),1,0)</f>
        <v>0</v>
      </c>
      <c r="AG96" s="156">
        <f>IF(S96&lt;&gt;"",1,0)</f>
        <v>0</v>
      </c>
      <c r="AH96" s="212">
        <f t="shared" ref="AH96:AM96" si="77">IF(AB96=1,ROUND($G96,4),0)</f>
        <v>0</v>
      </c>
      <c r="AI96" s="151">
        <f t="shared" si="77"/>
        <v>0</v>
      </c>
      <c r="AJ96" s="151">
        <f t="shared" si="77"/>
        <v>0</v>
      </c>
      <c r="AK96" s="151">
        <f t="shared" si="77"/>
        <v>0</v>
      </c>
      <c r="AL96" s="151">
        <f t="shared" si="77"/>
        <v>0</v>
      </c>
      <c r="AM96" s="151">
        <f t="shared" si="77"/>
        <v>0</v>
      </c>
      <c r="AN96" s="177"/>
      <c r="AO96" s="177"/>
    </row>
    <row r="97" spans="1:41" s="24" customFormat="1" ht="4" customHeight="1" x14ac:dyDescent="0.25">
      <c r="A97" s="205">
        <f t="shared" si="69"/>
        <v>0</v>
      </c>
      <c r="B97" s="25"/>
      <c r="C97" s="25"/>
      <c r="D97" s="302"/>
      <c r="E97" s="25"/>
      <c r="F97" s="25"/>
      <c r="G97" s="25"/>
      <c r="H97" s="25"/>
      <c r="I97" s="25"/>
      <c r="J97" s="25"/>
      <c r="K97" s="25"/>
      <c r="L97" s="25"/>
      <c r="M97" s="25"/>
      <c r="N97" s="25"/>
      <c r="O97" s="25"/>
      <c r="P97" s="25"/>
      <c r="Q97" s="25"/>
      <c r="R97" s="25"/>
      <c r="S97" s="25"/>
      <c r="T97" s="25"/>
      <c r="U97" s="310"/>
      <c r="V97" s="25"/>
      <c r="W97" s="308"/>
      <c r="X97" s="25"/>
      <c r="Y97" s="79"/>
      <c r="Z97" s="68"/>
      <c r="AA97" s="68"/>
      <c r="AB97" s="68"/>
      <c r="AC97" s="68"/>
      <c r="AD97" s="68"/>
      <c r="AE97" s="68"/>
      <c r="AF97" s="68"/>
      <c r="AG97" s="68"/>
      <c r="AH97" s="211"/>
      <c r="AI97" s="67"/>
      <c r="AJ97" s="67"/>
      <c r="AK97" s="67"/>
      <c r="AL97" s="67"/>
      <c r="AM97" s="67"/>
      <c r="AN97" s="152"/>
      <c r="AO97" s="152"/>
    </row>
    <row r="98" spans="1:41" s="24" customFormat="1" ht="18" customHeight="1" x14ac:dyDescent="0.25">
      <c r="A98" s="205">
        <f t="shared" ref="A98" si="78">IF(A96=0,0,IF(D96&lt;&gt;"",1,0))</f>
        <v>0</v>
      </c>
      <c r="B98" s="203">
        <f>IF(D98&lt;&gt;"",Z98,0)</f>
        <v>0</v>
      </c>
      <c r="C98" s="25"/>
      <c r="D98" s="301"/>
      <c r="E98" s="227" t="str">
        <f>IFERROR(VLOOKUP(D98,Kataloge!$D$2:$F$137,3,FALSE),"")</f>
        <v/>
      </c>
      <c r="F98" s="35" t="s">
        <v>9</v>
      </c>
      <c r="G98" s="142"/>
      <c r="H98" s="35"/>
      <c r="I98" s="90"/>
      <c r="J98" s="35"/>
      <c r="K98" s="90"/>
      <c r="L98" s="35"/>
      <c r="M98" s="90"/>
      <c r="N98" s="35"/>
      <c r="O98" s="90"/>
      <c r="P98" s="35"/>
      <c r="Q98" s="90"/>
      <c r="R98" s="35"/>
      <c r="S98" s="90"/>
      <c r="T98" s="35"/>
      <c r="U98" s="309"/>
      <c r="V98" s="35"/>
      <c r="W98" s="373">
        <f>IF(U98&gt;0,ROUND(ROUND(G98,4)*ROUND(U98,2),2),0)</f>
        <v>0</v>
      </c>
      <c r="X98" s="35"/>
      <c r="Y98" s="79"/>
      <c r="Z98" s="175" t="s">
        <v>96</v>
      </c>
      <c r="AA98" s="157" t="s">
        <v>288</v>
      </c>
      <c r="AB98" s="156">
        <f>IF(AND(I98&lt;&gt;"",SUM(AC98:AG98)&gt;0),1,0)</f>
        <v>0</v>
      </c>
      <c r="AC98" s="155">
        <f>IF(AND(K98&lt;&gt;""),1,0)</f>
        <v>0</v>
      </c>
      <c r="AD98" s="155">
        <f>IF(AND(M98&lt;&gt;""),1,0)</f>
        <v>0</v>
      </c>
      <c r="AE98" s="155">
        <f>IF(AND(O98&lt;&gt;""),1,0)</f>
        <v>0</v>
      </c>
      <c r="AF98" s="155">
        <f>IF(AND(Q98&lt;&gt;""),1,0)</f>
        <v>0</v>
      </c>
      <c r="AG98" s="156">
        <f>IF(S98&lt;&gt;"",1,0)</f>
        <v>0</v>
      </c>
      <c r="AH98" s="212">
        <f t="shared" ref="AH98:AM98" si="79">IF(AB98=1,ROUND($G98,4),0)</f>
        <v>0</v>
      </c>
      <c r="AI98" s="151">
        <f t="shared" si="79"/>
        <v>0</v>
      </c>
      <c r="AJ98" s="151">
        <f t="shared" si="79"/>
        <v>0</v>
      </c>
      <c r="AK98" s="151">
        <f t="shared" si="79"/>
        <v>0</v>
      </c>
      <c r="AL98" s="151">
        <f t="shared" si="79"/>
        <v>0</v>
      </c>
      <c r="AM98" s="151">
        <f t="shared" si="79"/>
        <v>0</v>
      </c>
      <c r="AN98" s="177"/>
      <c r="AO98" s="177"/>
    </row>
    <row r="99" spans="1:41" s="24" customFormat="1" ht="4" customHeight="1" x14ac:dyDescent="0.25">
      <c r="A99" s="205">
        <f t="shared" si="69"/>
        <v>0</v>
      </c>
      <c r="B99" s="25"/>
      <c r="C99" s="25"/>
      <c r="D99" s="302"/>
      <c r="E99" s="25"/>
      <c r="F99" s="25"/>
      <c r="G99" s="25"/>
      <c r="H99" s="25"/>
      <c r="I99" s="25"/>
      <c r="J99" s="25"/>
      <c r="K99" s="25"/>
      <c r="L99" s="25"/>
      <c r="M99" s="25"/>
      <c r="N99" s="25"/>
      <c r="O99" s="25"/>
      <c r="P99" s="25"/>
      <c r="Q99" s="25"/>
      <c r="R99" s="25"/>
      <c r="S99" s="25"/>
      <c r="T99" s="25"/>
      <c r="U99" s="310"/>
      <c r="V99" s="25"/>
      <c r="W99" s="308"/>
      <c r="X99" s="25"/>
      <c r="Y99" s="79"/>
      <c r="Z99" s="68"/>
      <c r="AA99" s="68"/>
      <c r="AB99" s="68"/>
      <c r="AC99" s="68"/>
      <c r="AD99" s="68"/>
      <c r="AE99" s="68"/>
      <c r="AF99" s="68"/>
      <c r="AG99" s="68"/>
      <c r="AH99" s="211"/>
      <c r="AI99" s="67"/>
      <c r="AJ99" s="67"/>
      <c r="AK99" s="67"/>
      <c r="AL99" s="67"/>
      <c r="AM99" s="67"/>
      <c r="AN99" s="152"/>
      <c r="AO99" s="152"/>
    </row>
    <row r="100" spans="1:41" s="24" customFormat="1" ht="18" customHeight="1" x14ac:dyDescent="0.25">
      <c r="A100" s="205">
        <f t="shared" ref="A100" si="80">IF(A98=0,0,IF(D98&lt;&gt;"",1,0))</f>
        <v>0</v>
      </c>
      <c r="B100" s="203">
        <f>IF(D100&lt;&gt;"",Z100,0)</f>
        <v>0</v>
      </c>
      <c r="C100" s="25"/>
      <c r="D100" s="301"/>
      <c r="E100" s="227" t="str">
        <f>IFERROR(VLOOKUP(D100,Kataloge!$D$2:$F$137,3,FALSE),"")</f>
        <v/>
      </c>
      <c r="F100" s="35" t="s">
        <v>9</v>
      </c>
      <c r="G100" s="142"/>
      <c r="H100" s="35"/>
      <c r="I100" s="90"/>
      <c r="J100" s="35"/>
      <c r="K100" s="90"/>
      <c r="L100" s="35"/>
      <c r="M100" s="90"/>
      <c r="N100" s="35"/>
      <c r="O100" s="90"/>
      <c r="P100" s="35"/>
      <c r="Q100" s="90"/>
      <c r="R100" s="35"/>
      <c r="S100" s="90"/>
      <c r="T100" s="35"/>
      <c r="U100" s="309"/>
      <c r="V100" s="35"/>
      <c r="W100" s="373">
        <f>IF(U100&gt;0,ROUND(ROUND(G100,4)*ROUND(U100,2),2),0)</f>
        <v>0</v>
      </c>
      <c r="X100" s="35"/>
      <c r="Y100" s="79"/>
      <c r="Z100" s="175" t="s">
        <v>97</v>
      </c>
      <c r="AA100" s="157" t="s">
        <v>288</v>
      </c>
      <c r="AB100" s="156">
        <f>IF(AND(I100&lt;&gt;"",SUM(AC100:AG100)&gt;0),1,0)</f>
        <v>0</v>
      </c>
      <c r="AC100" s="155">
        <f>IF(AND(K100&lt;&gt;""),1,0)</f>
        <v>0</v>
      </c>
      <c r="AD100" s="155">
        <f>IF(AND(M100&lt;&gt;""),1,0)</f>
        <v>0</v>
      </c>
      <c r="AE100" s="155">
        <f>IF(AND(O100&lt;&gt;""),1,0)</f>
        <v>0</v>
      </c>
      <c r="AF100" s="155">
        <f>IF(AND(Q100&lt;&gt;""),1,0)</f>
        <v>0</v>
      </c>
      <c r="AG100" s="156">
        <f>IF(S100&lt;&gt;"",1,0)</f>
        <v>0</v>
      </c>
      <c r="AH100" s="212">
        <f t="shared" ref="AH100:AM100" si="81">IF(AB100=1,ROUND($G100,4),0)</f>
        <v>0</v>
      </c>
      <c r="AI100" s="151">
        <f t="shared" si="81"/>
        <v>0</v>
      </c>
      <c r="AJ100" s="151">
        <f t="shared" si="81"/>
        <v>0</v>
      </c>
      <c r="AK100" s="151">
        <f t="shared" si="81"/>
        <v>0</v>
      </c>
      <c r="AL100" s="151">
        <f t="shared" si="81"/>
        <v>0</v>
      </c>
      <c r="AM100" s="151">
        <f t="shared" si="81"/>
        <v>0</v>
      </c>
      <c r="AN100" s="177"/>
      <c r="AO100" s="177"/>
    </row>
    <row r="101" spans="1:41" s="24" customFormat="1" ht="4" customHeight="1" x14ac:dyDescent="0.25">
      <c r="A101" s="205">
        <f t="shared" si="69"/>
        <v>0</v>
      </c>
      <c r="B101" s="25"/>
      <c r="C101" s="25"/>
      <c r="D101" s="302"/>
      <c r="E101" s="25"/>
      <c r="F101" s="25"/>
      <c r="G101" s="25"/>
      <c r="H101" s="25"/>
      <c r="I101" s="25"/>
      <c r="J101" s="25"/>
      <c r="K101" s="25"/>
      <c r="L101" s="25"/>
      <c r="M101" s="25"/>
      <c r="N101" s="25"/>
      <c r="O101" s="25"/>
      <c r="P101" s="25"/>
      <c r="Q101" s="25"/>
      <c r="R101" s="25"/>
      <c r="S101" s="25"/>
      <c r="T101" s="25"/>
      <c r="U101" s="310"/>
      <c r="V101" s="25"/>
      <c r="W101" s="308"/>
      <c r="X101" s="25"/>
      <c r="Y101" s="79"/>
      <c r="Z101" s="68"/>
      <c r="AA101" s="68"/>
      <c r="AB101" s="68"/>
      <c r="AC101" s="68"/>
      <c r="AD101" s="68"/>
      <c r="AE101" s="68"/>
      <c r="AF101" s="68"/>
      <c r="AG101" s="68"/>
      <c r="AH101" s="211"/>
      <c r="AI101" s="67"/>
      <c r="AJ101" s="67"/>
      <c r="AK101" s="67"/>
      <c r="AL101" s="67"/>
      <c r="AM101" s="67"/>
      <c r="AN101" s="152"/>
      <c r="AO101" s="152"/>
    </row>
    <row r="102" spans="1:41" s="24" customFormat="1" ht="18" customHeight="1" x14ac:dyDescent="0.25">
      <c r="A102" s="205">
        <f t="shared" ref="A102" si="82">IF(A100=0,0,IF(D100&lt;&gt;"",1,0))</f>
        <v>0</v>
      </c>
      <c r="B102" s="203">
        <f>IF(D102&lt;&gt;"",Z102,0)</f>
        <v>0</v>
      </c>
      <c r="C102" s="25"/>
      <c r="D102" s="301"/>
      <c r="E102" s="227" t="str">
        <f>IFERROR(VLOOKUP(D102,Kataloge!$D$2:$F$137,3,FALSE),"")</f>
        <v/>
      </c>
      <c r="F102" s="35" t="s">
        <v>9</v>
      </c>
      <c r="G102" s="142"/>
      <c r="H102" s="35"/>
      <c r="I102" s="90"/>
      <c r="J102" s="35"/>
      <c r="K102" s="90"/>
      <c r="L102" s="35"/>
      <c r="M102" s="90"/>
      <c r="N102" s="35"/>
      <c r="O102" s="90"/>
      <c r="P102" s="35"/>
      <c r="Q102" s="90"/>
      <c r="R102" s="35"/>
      <c r="S102" s="90"/>
      <c r="T102" s="35"/>
      <c r="U102" s="309"/>
      <c r="V102" s="35"/>
      <c r="W102" s="373">
        <f>IF(U102&gt;0,ROUND(ROUND(G102,4)*ROUND(U102,2),2),0)</f>
        <v>0</v>
      </c>
      <c r="X102" s="35"/>
      <c r="Y102" s="79"/>
      <c r="Z102" s="175" t="s">
        <v>98</v>
      </c>
      <c r="AA102" s="157" t="s">
        <v>288</v>
      </c>
      <c r="AB102" s="156">
        <f>IF(AND(I102&lt;&gt;"",SUM(AC102:AG102)&gt;0),1,0)</f>
        <v>0</v>
      </c>
      <c r="AC102" s="155">
        <f>IF(AND(K102&lt;&gt;""),1,0)</f>
        <v>0</v>
      </c>
      <c r="AD102" s="155">
        <f>IF(AND(M102&lt;&gt;""),1,0)</f>
        <v>0</v>
      </c>
      <c r="AE102" s="155">
        <f>IF(AND(O102&lt;&gt;""),1,0)</f>
        <v>0</v>
      </c>
      <c r="AF102" s="155">
        <f>IF(AND(Q102&lt;&gt;""),1,0)</f>
        <v>0</v>
      </c>
      <c r="AG102" s="156">
        <f>IF(S102&lt;&gt;"",1,0)</f>
        <v>0</v>
      </c>
      <c r="AH102" s="212">
        <f t="shared" ref="AH102:AM102" si="83">IF(AB102=1,ROUND($G102,4),0)</f>
        <v>0</v>
      </c>
      <c r="AI102" s="151">
        <f t="shared" si="83"/>
        <v>0</v>
      </c>
      <c r="AJ102" s="151">
        <f t="shared" si="83"/>
        <v>0</v>
      </c>
      <c r="AK102" s="151">
        <f t="shared" si="83"/>
        <v>0</v>
      </c>
      <c r="AL102" s="151">
        <f t="shared" si="83"/>
        <v>0</v>
      </c>
      <c r="AM102" s="151">
        <f t="shared" si="83"/>
        <v>0</v>
      </c>
      <c r="AN102" s="177"/>
      <c r="AO102" s="177"/>
    </row>
    <row r="103" spans="1:41" s="24" customFormat="1" ht="4" customHeight="1" x14ac:dyDescent="0.25">
      <c r="A103" s="205">
        <f t="shared" si="69"/>
        <v>0</v>
      </c>
      <c r="B103" s="25"/>
      <c r="C103" s="25"/>
      <c r="D103" s="302"/>
      <c r="E103" s="25"/>
      <c r="F103" s="25"/>
      <c r="G103" s="25"/>
      <c r="H103" s="25"/>
      <c r="I103" s="25"/>
      <c r="J103" s="25"/>
      <c r="K103" s="25"/>
      <c r="L103" s="25"/>
      <c r="M103" s="25"/>
      <c r="N103" s="25"/>
      <c r="O103" s="25"/>
      <c r="P103" s="25"/>
      <c r="Q103" s="25"/>
      <c r="R103" s="25"/>
      <c r="S103" s="25"/>
      <c r="T103" s="25"/>
      <c r="U103" s="310"/>
      <c r="V103" s="25"/>
      <c r="W103" s="308"/>
      <c r="X103" s="25"/>
      <c r="Y103" s="79"/>
      <c r="Z103" s="68"/>
      <c r="AA103" s="68"/>
      <c r="AB103" s="68"/>
      <c r="AC103" s="68"/>
      <c r="AD103" s="68"/>
      <c r="AE103" s="68"/>
      <c r="AF103" s="68"/>
      <c r="AG103" s="68"/>
      <c r="AH103" s="211"/>
      <c r="AI103" s="67"/>
      <c r="AJ103" s="67"/>
      <c r="AK103" s="67"/>
      <c r="AL103" s="67"/>
      <c r="AM103" s="67"/>
      <c r="AN103" s="152"/>
      <c r="AO103" s="152"/>
    </row>
    <row r="104" spans="1:41" s="24" customFormat="1" ht="18" customHeight="1" x14ac:dyDescent="0.25">
      <c r="A104" s="205">
        <f t="shared" ref="A104" si="84">IF(A102=0,0,IF(D102&lt;&gt;"",1,0))</f>
        <v>0</v>
      </c>
      <c r="B104" s="203">
        <f>IF(D104&lt;&gt;"",Z104,0)</f>
        <v>0</v>
      </c>
      <c r="C104" s="25"/>
      <c r="D104" s="301"/>
      <c r="E104" s="227" t="str">
        <f>IFERROR(VLOOKUP(D104,Kataloge!$D$2:$F$137,3,FALSE),"")</f>
        <v/>
      </c>
      <c r="F104" s="35" t="s">
        <v>9</v>
      </c>
      <c r="G104" s="142"/>
      <c r="H104" s="35"/>
      <c r="I104" s="90"/>
      <c r="J104" s="35"/>
      <c r="K104" s="90"/>
      <c r="L104" s="35"/>
      <c r="M104" s="90"/>
      <c r="N104" s="35"/>
      <c r="O104" s="90"/>
      <c r="P104" s="35"/>
      <c r="Q104" s="90"/>
      <c r="R104" s="35"/>
      <c r="S104" s="90"/>
      <c r="T104" s="35"/>
      <c r="U104" s="309"/>
      <c r="V104" s="35"/>
      <c r="W104" s="373">
        <f>IF(U104&gt;0,ROUND(ROUND(G104,4)*ROUND(U104,2),2),0)</f>
        <v>0</v>
      </c>
      <c r="X104" s="35"/>
      <c r="Y104" s="79"/>
      <c r="Z104" s="175" t="s">
        <v>99</v>
      </c>
      <c r="AA104" s="157" t="s">
        <v>288</v>
      </c>
      <c r="AB104" s="156">
        <f>IF(AND(I104&lt;&gt;"",SUM(AC104:AG104)&gt;0),1,0)</f>
        <v>0</v>
      </c>
      <c r="AC104" s="155">
        <f>IF(AND(K104&lt;&gt;""),1,0)</f>
        <v>0</v>
      </c>
      <c r="AD104" s="155">
        <f>IF(AND(M104&lt;&gt;""),1,0)</f>
        <v>0</v>
      </c>
      <c r="AE104" s="155">
        <f>IF(AND(O104&lt;&gt;""),1,0)</f>
        <v>0</v>
      </c>
      <c r="AF104" s="155">
        <f>IF(AND(Q104&lt;&gt;""),1,0)</f>
        <v>0</v>
      </c>
      <c r="AG104" s="156">
        <f>IF(S104&lt;&gt;"",1,0)</f>
        <v>0</v>
      </c>
      <c r="AH104" s="212">
        <f t="shared" ref="AH104:AM104" si="85">IF(AB104=1,ROUND($G104,4),0)</f>
        <v>0</v>
      </c>
      <c r="AI104" s="151">
        <f t="shared" si="85"/>
        <v>0</v>
      </c>
      <c r="AJ104" s="151">
        <f t="shared" si="85"/>
        <v>0</v>
      </c>
      <c r="AK104" s="151">
        <f t="shared" si="85"/>
        <v>0</v>
      </c>
      <c r="AL104" s="151">
        <f t="shared" si="85"/>
        <v>0</v>
      </c>
      <c r="AM104" s="151">
        <f t="shared" si="85"/>
        <v>0</v>
      </c>
      <c r="AN104" s="177"/>
      <c r="AO104" s="177"/>
    </row>
    <row r="105" spans="1:41" s="24" customFormat="1" ht="4" customHeight="1" x14ac:dyDescent="0.25">
      <c r="A105" s="205">
        <f t="shared" si="69"/>
        <v>0</v>
      </c>
      <c r="B105" s="25"/>
      <c r="C105" s="25"/>
      <c r="D105" s="302"/>
      <c r="E105" s="25"/>
      <c r="F105" s="25"/>
      <c r="G105" s="25"/>
      <c r="H105" s="25"/>
      <c r="I105" s="25"/>
      <c r="J105" s="25"/>
      <c r="K105" s="25"/>
      <c r="L105" s="25"/>
      <c r="M105" s="25"/>
      <c r="N105" s="25"/>
      <c r="O105" s="25"/>
      <c r="P105" s="25"/>
      <c r="Q105" s="25"/>
      <c r="R105" s="25"/>
      <c r="S105" s="25"/>
      <c r="T105" s="25"/>
      <c r="U105" s="310"/>
      <c r="V105" s="25"/>
      <c r="W105" s="308"/>
      <c r="X105" s="25"/>
      <c r="Y105" s="79"/>
      <c r="Z105" s="68"/>
      <c r="AA105" s="68"/>
      <c r="AB105" s="68"/>
      <c r="AC105" s="68"/>
      <c r="AD105" s="68"/>
      <c r="AE105" s="68"/>
      <c r="AF105" s="68"/>
      <c r="AG105" s="68"/>
      <c r="AH105" s="211"/>
      <c r="AI105" s="67"/>
      <c r="AJ105" s="67"/>
      <c r="AK105" s="67"/>
      <c r="AL105" s="67"/>
      <c r="AM105" s="67"/>
      <c r="AN105" s="152"/>
      <c r="AO105" s="152"/>
    </row>
    <row r="106" spans="1:41" s="24" customFormat="1" ht="18" customHeight="1" x14ac:dyDescent="0.25">
      <c r="A106" s="205">
        <f t="shared" ref="A106" si="86">IF(A104=0,0,IF(D104&lt;&gt;"",1,0))</f>
        <v>0</v>
      </c>
      <c r="B106" s="203">
        <f>IF(D106&lt;&gt;"",Z106,0)</f>
        <v>0</v>
      </c>
      <c r="C106" s="25"/>
      <c r="D106" s="301"/>
      <c r="E106" s="227" t="str">
        <f>IFERROR(VLOOKUP(D106,Kataloge!$D$2:$F$137,3,FALSE),"")</f>
        <v/>
      </c>
      <c r="F106" s="35" t="s">
        <v>9</v>
      </c>
      <c r="G106" s="142"/>
      <c r="H106" s="35"/>
      <c r="I106" s="90"/>
      <c r="J106" s="35"/>
      <c r="K106" s="90"/>
      <c r="L106" s="35"/>
      <c r="M106" s="90"/>
      <c r="N106" s="35"/>
      <c r="O106" s="90"/>
      <c r="P106" s="35"/>
      <c r="Q106" s="90"/>
      <c r="R106" s="35"/>
      <c r="S106" s="90"/>
      <c r="T106" s="35"/>
      <c r="U106" s="309"/>
      <c r="V106" s="35"/>
      <c r="W106" s="373">
        <f>IF(U106&gt;0,ROUND(ROUND(G106,4)*ROUND(U106,2),2),0)</f>
        <v>0</v>
      </c>
      <c r="X106" s="35"/>
      <c r="Y106" s="79"/>
      <c r="Z106" s="175" t="s">
        <v>100</v>
      </c>
      <c r="AA106" s="157" t="s">
        <v>288</v>
      </c>
      <c r="AB106" s="156">
        <f>IF(AND(I106&lt;&gt;"",SUM(AC106:AG106)&gt;0),1,0)</f>
        <v>0</v>
      </c>
      <c r="AC106" s="155">
        <f>IF(AND(K106&lt;&gt;""),1,0)</f>
        <v>0</v>
      </c>
      <c r="AD106" s="155">
        <f>IF(AND(M106&lt;&gt;""),1,0)</f>
        <v>0</v>
      </c>
      <c r="AE106" s="155">
        <f>IF(AND(O106&lt;&gt;""),1,0)</f>
        <v>0</v>
      </c>
      <c r="AF106" s="155">
        <f>IF(AND(Q106&lt;&gt;""),1,0)</f>
        <v>0</v>
      </c>
      <c r="AG106" s="156">
        <f>IF(S106&lt;&gt;"",1,0)</f>
        <v>0</v>
      </c>
      <c r="AH106" s="212">
        <f t="shared" ref="AH106:AM106" si="87">IF(AB106=1,ROUND($G106,4),0)</f>
        <v>0</v>
      </c>
      <c r="AI106" s="151">
        <f t="shared" si="87"/>
        <v>0</v>
      </c>
      <c r="AJ106" s="151">
        <f t="shared" si="87"/>
        <v>0</v>
      </c>
      <c r="AK106" s="151">
        <f t="shared" si="87"/>
        <v>0</v>
      </c>
      <c r="AL106" s="151">
        <f t="shared" si="87"/>
        <v>0</v>
      </c>
      <c r="AM106" s="151">
        <f t="shared" si="87"/>
        <v>0</v>
      </c>
      <c r="AN106" s="177"/>
      <c r="AO106" s="177"/>
    </row>
    <row r="107" spans="1:41" s="24" customFormat="1" ht="4" customHeight="1" x14ac:dyDescent="0.25">
      <c r="A107" s="205">
        <f t="shared" si="69"/>
        <v>0</v>
      </c>
      <c r="B107" s="25"/>
      <c r="C107" s="25"/>
      <c r="D107" s="302"/>
      <c r="E107" s="25"/>
      <c r="F107" s="25"/>
      <c r="G107" s="25"/>
      <c r="H107" s="25"/>
      <c r="I107" s="25"/>
      <c r="J107" s="25"/>
      <c r="K107" s="25"/>
      <c r="L107" s="25"/>
      <c r="M107" s="25"/>
      <c r="N107" s="25"/>
      <c r="O107" s="25"/>
      <c r="P107" s="25"/>
      <c r="Q107" s="25"/>
      <c r="R107" s="25"/>
      <c r="S107" s="25"/>
      <c r="T107" s="25"/>
      <c r="U107" s="310"/>
      <c r="V107" s="25"/>
      <c r="W107" s="308"/>
      <c r="X107" s="25"/>
      <c r="Y107" s="79"/>
      <c r="Z107" s="68"/>
      <c r="AA107" s="68"/>
      <c r="AB107" s="68"/>
      <c r="AC107" s="68"/>
      <c r="AD107" s="68"/>
      <c r="AE107" s="68"/>
      <c r="AF107" s="68"/>
      <c r="AG107" s="68"/>
      <c r="AH107" s="211"/>
      <c r="AI107" s="67"/>
      <c r="AJ107" s="67"/>
      <c r="AK107" s="67"/>
      <c r="AL107" s="67"/>
      <c r="AM107" s="67"/>
      <c r="AN107" s="152"/>
      <c r="AO107" s="152"/>
    </row>
    <row r="108" spans="1:41" s="24" customFormat="1" ht="18" customHeight="1" x14ac:dyDescent="0.25">
      <c r="A108" s="205">
        <f t="shared" ref="A108" si="88">IF(A106=0,0,IF(D106&lt;&gt;"",1,0))</f>
        <v>0</v>
      </c>
      <c r="B108" s="203">
        <f>IF(D108&lt;&gt;"",Z108,0)</f>
        <v>0</v>
      </c>
      <c r="C108" s="25"/>
      <c r="D108" s="301"/>
      <c r="E108" s="227" t="str">
        <f>IFERROR(VLOOKUP(D108,Kataloge!$D$2:$F$137,3,FALSE),"")</f>
        <v/>
      </c>
      <c r="F108" s="35" t="s">
        <v>9</v>
      </c>
      <c r="G108" s="142"/>
      <c r="H108" s="35"/>
      <c r="I108" s="90"/>
      <c r="J108" s="35"/>
      <c r="K108" s="90"/>
      <c r="L108" s="35"/>
      <c r="M108" s="90"/>
      <c r="N108" s="35"/>
      <c r="O108" s="90"/>
      <c r="P108" s="35"/>
      <c r="Q108" s="90"/>
      <c r="R108" s="35"/>
      <c r="S108" s="90"/>
      <c r="T108" s="35"/>
      <c r="U108" s="309"/>
      <c r="V108" s="35"/>
      <c r="W108" s="373">
        <f>IF(U108&gt;0,ROUND(ROUND(G108,4)*ROUND(U108,2),2),0)</f>
        <v>0</v>
      </c>
      <c r="X108" s="35"/>
      <c r="Y108" s="79"/>
      <c r="Z108" s="175" t="s">
        <v>101</v>
      </c>
      <c r="AA108" s="157" t="s">
        <v>288</v>
      </c>
      <c r="AB108" s="156">
        <f>IF(AND(I108&lt;&gt;"",SUM(AC108:AG108)&gt;0),1,0)</f>
        <v>0</v>
      </c>
      <c r="AC108" s="155">
        <f>IF(AND(K108&lt;&gt;""),1,0)</f>
        <v>0</v>
      </c>
      <c r="AD108" s="155">
        <f>IF(AND(M108&lt;&gt;""),1,0)</f>
        <v>0</v>
      </c>
      <c r="AE108" s="155">
        <f>IF(AND(O108&lt;&gt;""),1,0)</f>
        <v>0</v>
      </c>
      <c r="AF108" s="155">
        <f>IF(AND(Q108&lt;&gt;""),1,0)</f>
        <v>0</v>
      </c>
      <c r="AG108" s="156">
        <f>IF(S108&lt;&gt;"",1,0)</f>
        <v>0</v>
      </c>
      <c r="AH108" s="212">
        <f t="shared" ref="AH108:AM108" si="89">IF(AB108=1,ROUND($G108,4),0)</f>
        <v>0</v>
      </c>
      <c r="AI108" s="151">
        <f t="shared" si="89"/>
        <v>0</v>
      </c>
      <c r="AJ108" s="151">
        <f t="shared" si="89"/>
        <v>0</v>
      </c>
      <c r="AK108" s="151">
        <f t="shared" si="89"/>
        <v>0</v>
      </c>
      <c r="AL108" s="151">
        <f t="shared" si="89"/>
        <v>0</v>
      </c>
      <c r="AM108" s="151">
        <f t="shared" si="89"/>
        <v>0</v>
      </c>
      <c r="AN108" s="177"/>
      <c r="AO108" s="177"/>
    </row>
    <row r="109" spans="1:41" s="24" customFormat="1" ht="4" customHeight="1" x14ac:dyDescent="0.25">
      <c r="A109" s="205">
        <f t="shared" si="69"/>
        <v>0</v>
      </c>
      <c r="B109" s="25"/>
      <c r="C109" s="25"/>
      <c r="D109" s="302"/>
      <c r="E109" s="25"/>
      <c r="F109" s="25"/>
      <c r="G109" s="25"/>
      <c r="H109" s="25"/>
      <c r="I109" s="25"/>
      <c r="J109" s="25"/>
      <c r="K109" s="25"/>
      <c r="L109" s="25"/>
      <c r="M109" s="25"/>
      <c r="N109" s="25"/>
      <c r="O109" s="25"/>
      <c r="P109" s="25"/>
      <c r="Q109" s="25"/>
      <c r="R109" s="25"/>
      <c r="S109" s="25"/>
      <c r="T109" s="25"/>
      <c r="U109" s="310"/>
      <c r="V109" s="25"/>
      <c r="W109" s="308"/>
      <c r="X109" s="25"/>
      <c r="Y109" s="79"/>
      <c r="Z109" s="68"/>
      <c r="AA109" s="68"/>
      <c r="AB109" s="68"/>
      <c r="AC109" s="68"/>
      <c r="AD109" s="68"/>
      <c r="AE109" s="68"/>
      <c r="AF109" s="68"/>
      <c r="AG109" s="68"/>
      <c r="AH109" s="211"/>
      <c r="AI109" s="67"/>
      <c r="AJ109" s="67"/>
      <c r="AK109" s="67"/>
      <c r="AL109" s="67"/>
      <c r="AM109" s="67"/>
      <c r="AN109" s="152"/>
      <c r="AO109" s="152"/>
    </row>
    <row r="110" spans="1:41" s="24" customFormat="1" ht="18" customHeight="1" x14ac:dyDescent="0.25">
      <c r="A110" s="205">
        <f t="shared" ref="A110" si="90">IF(A108=0,0,IF(D108&lt;&gt;"",1,0))</f>
        <v>0</v>
      </c>
      <c r="B110" s="203">
        <f>IF(D110&lt;&gt;"",Z110,0)</f>
        <v>0</v>
      </c>
      <c r="C110" s="25"/>
      <c r="D110" s="301"/>
      <c r="E110" s="227" t="str">
        <f>IFERROR(VLOOKUP(D110,Kataloge!$D$2:$F$137,3,FALSE),"")</f>
        <v/>
      </c>
      <c r="F110" s="35" t="s">
        <v>9</v>
      </c>
      <c r="G110" s="142"/>
      <c r="H110" s="35"/>
      <c r="I110" s="90"/>
      <c r="J110" s="35"/>
      <c r="K110" s="90"/>
      <c r="L110" s="35"/>
      <c r="M110" s="90"/>
      <c r="N110" s="35"/>
      <c r="O110" s="90"/>
      <c r="P110" s="35"/>
      <c r="Q110" s="90"/>
      <c r="R110" s="35"/>
      <c r="S110" s="90"/>
      <c r="T110" s="35"/>
      <c r="U110" s="309"/>
      <c r="V110" s="35"/>
      <c r="W110" s="373">
        <f>IF(U110&gt;0,ROUND(ROUND(G110,4)*ROUND(U110,2),2),0)</f>
        <v>0</v>
      </c>
      <c r="X110" s="35"/>
      <c r="Y110" s="79"/>
      <c r="Z110" s="175" t="s">
        <v>102</v>
      </c>
      <c r="AA110" s="157" t="s">
        <v>288</v>
      </c>
      <c r="AB110" s="156">
        <f>IF(AND(I110&lt;&gt;"",SUM(AC110:AG110)&gt;0),1,0)</f>
        <v>0</v>
      </c>
      <c r="AC110" s="155">
        <f>IF(AND(K110&lt;&gt;""),1,0)</f>
        <v>0</v>
      </c>
      <c r="AD110" s="155">
        <f>IF(AND(M110&lt;&gt;""),1,0)</f>
        <v>0</v>
      </c>
      <c r="AE110" s="155">
        <f>IF(AND(O110&lt;&gt;""),1,0)</f>
        <v>0</v>
      </c>
      <c r="AF110" s="155">
        <f>IF(AND(Q110&lt;&gt;""),1,0)</f>
        <v>0</v>
      </c>
      <c r="AG110" s="156">
        <f>IF(S110&lt;&gt;"",1,0)</f>
        <v>0</v>
      </c>
      <c r="AH110" s="212">
        <f t="shared" ref="AH110:AM110" si="91">IF(AB110=1,ROUND($G110,4),0)</f>
        <v>0</v>
      </c>
      <c r="AI110" s="151">
        <f t="shared" si="91"/>
        <v>0</v>
      </c>
      <c r="AJ110" s="151">
        <f t="shared" si="91"/>
        <v>0</v>
      </c>
      <c r="AK110" s="151">
        <f t="shared" si="91"/>
        <v>0</v>
      </c>
      <c r="AL110" s="151">
        <f t="shared" si="91"/>
        <v>0</v>
      </c>
      <c r="AM110" s="151">
        <f t="shared" si="91"/>
        <v>0</v>
      </c>
      <c r="AN110" s="177"/>
      <c r="AO110" s="177"/>
    </row>
    <row r="111" spans="1:41" s="24" customFormat="1" ht="4" customHeight="1" x14ac:dyDescent="0.25">
      <c r="A111" s="205">
        <f t="shared" si="69"/>
        <v>0</v>
      </c>
      <c r="B111" s="25"/>
      <c r="C111" s="25"/>
      <c r="D111" s="302"/>
      <c r="E111" s="25"/>
      <c r="F111" s="25"/>
      <c r="G111" s="25"/>
      <c r="H111" s="25"/>
      <c r="I111" s="25"/>
      <c r="J111" s="25"/>
      <c r="K111" s="25"/>
      <c r="L111" s="25"/>
      <c r="M111" s="25"/>
      <c r="N111" s="25"/>
      <c r="O111" s="25"/>
      <c r="P111" s="25"/>
      <c r="Q111" s="25"/>
      <c r="R111" s="25"/>
      <c r="S111" s="25"/>
      <c r="T111" s="25"/>
      <c r="U111" s="310"/>
      <c r="V111" s="25"/>
      <c r="W111" s="308"/>
      <c r="X111" s="25"/>
      <c r="Y111" s="79"/>
      <c r="Z111" s="68"/>
      <c r="AA111" s="68"/>
      <c r="AB111" s="68"/>
      <c r="AC111" s="68"/>
      <c r="AD111" s="68"/>
      <c r="AE111" s="68"/>
      <c r="AF111" s="68"/>
      <c r="AG111" s="68"/>
      <c r="AH111" s="211"/>
      <c r="AI111" s="67"/>
      <c r="AJ111" s="67"/>
      <c r="AK111" s="67"/>
      <c r="AL111" s="67"/>
      <c r="AM111" s="67"/>
      <c r="AN111" s="152"/>
      <c r="AO111" s="152"/>
    </row>
    <row r="112" spans="1:41" s="24" customFormat="1" ht="18" customHeight="1" x14ac:dyDescent="0.25">
      <c r="A112" s="205">
        <f t="shared" ref="A112" si="92">IF(A110=0,0,IF(D110&lt;&gt;"",1,0))</f>
        <v>0</v>
      </c>
      <c r="B112" s="203">
        <f>IF(D112&lt;&gt;"",Z112,0)</f>
        <v>0</v>
      </c>
      <c r="C112" s="25"/>
      <c r="D112" s="301"/>
      <c r="E112" s="227" t="str">
        <f>IFERROR(VLOOKUP(D112,Kataloge!$D$2:$F$137,3,FALSE),"")</f>
        <v/>
      </c>
      <c r="F112" s="35" t="s">
        <v>9</v>
      </c>
      <c r="G112" s="142"/>
      <c r="H112" s="35"/>
      <c r="I112" s="90"/>
      <c r="J112" s="35"/>
      <c r="K112" s="90"/>
      <c r="L112" s="35"/>
      <c r="M112" s="90"/>
      <c r="N112" s="35"/>
      <c r="O112" s="90"/>
      <c r="P112" s="35"/>
      <c r="Q112" s="90"/>
      <c r="R112" s="35"/>
      <c r="S112" s="90"/>
      <c r="T112" s="35"/>
      <c r="U112" s="309"/>
      <c r="V112" s="35"/>
      <c r="W112" s="373">
        <f>IF(U112&gt;0,ROUND(ROUND(G112,4)*ROUND(U112,2),2),0)</f>
        <v>0</v>
      </c>
      <c r="X112" s="35"/>
      <c r="Y112" s="79"/>
      <c r="Z112" s="175" t="s">
        <v>103</v>
      </c>
      <c r="AA112" s="157" t="s">
        <v>288</v>
      </c>
      <c r="AB112" s="156">
        <f>IF(AND(I112&lt;&gt;"",SUM(AC112:AG112)&gt;0),1,0)</f>
        <v>0</v>
      </c>
      <c r="AC112" s="155">
        <f>IF(AND(K112&lt;&gt;""),1,0)</f>
        <v>0</v>
      </c>
      <c r="AD112" s="155">
        <f>IF(AND(M112&lt;&gt;""),1,0)</f>
        <v>0</v>
      </c>
      <c r="AE112" s="155">
        <f>IF(AND(O112&lt;&gt;""),1,0)</f>
        <v>0</v>
      </c>
      <c r="AF112" s="155">
        <f>IF(AND(Q112&lt;&gt;""),1,0)</f>
        <v>0</v>
      </c>
      <c r="AG112" s="156">
        <f>IF(S112&lt;&gt;"",1,0)</f>
        <v>0</v>
      </c>
      <c r="AH112" s="212">
        <f t="shared" ref="AH112:AM112" si="93">IF(AB112=1,ROUND($G112,4),0)</f>
        <v>0</v>
      </c>
      <c r="AI112" s="151">
        <f t="shared" si="93"/>
        <v>0</v>
      </c>
      <c r="AJ112" s="151">
        <f t="shared" si="93"/>
        <v>0</v>
      </c>
      <c r="AK112" s="151">
        <f t="shared" si="93"/>
        <v>0</v>
      </c>
      <c r="AL112" s="151">
        <f t="shared" si="93"/>
        <v>0</v>
      </c>
      <c r="AM112" s="151">
        <f t="shared" si="93"/>
        <v>0</v>
      </c>
      <c r="AN112" s="177"/>
      <c r="AO112" s="177"/>
    </row>
    <row r="113" spans="1:41" s="24" customFormat="1" ht="4" customHeight="1" x14ac:dyDescent="0.25">
      <c r="A113" s="205">
        <f t="shared" si="69"/>
        <v>0</v>
      </c>
      <c r="B113" s="25"/>
      <c r="C113" s="25"/>
      <c r="D113" s="302"/>
      <c r="E113" s="25"/>
      <c r="F113" s="25"/>
      <c r="G113" s="25"/>
      <c r="H113" s="25"/>
      <c r="I113" s="25"/>
      <c r="J113" s="25"/>
      <c r="K113" s="25"/>
      <c r="L113" s="25"/>
      <c r="M113" s="25"/>
      <c r="N113" s="25"/>
      <c r="O113" s="25"/>
      <c r="P113" s="25"/>
      <c r="Q113" s="25"/>
      <c r="R113" s="25"/>
      <c r="S113" s="25"/>
      <c r="T113" s="25"/>
      <c r="U113" s="310"/>
      <c r="V113" s="25"/>
      <c r="W113" s="308"/>
      <c r="X113" s="25"/>
      <c r="Y113" s="79"/>
      <c r="Z113" s="68"/>
      <c r="AA113" s="68"/>
      <c r="AB113" s="68"/>
      <c r="AC113" s="68"/>
      <c r="AD113" s="68"/>
      <c r="AE113" s="68"/>
      <c r="AF113" s="68"/>
      <c r="AG113" s="68"/>
      <c r="AH113" s="211"/>
      <c r="AI113" s="67"/>
      <c r="AJ113" s="67"/>
      <c r="AK113" s="67"/>
      <c r="AL113" s="67"/>
      <c r="AM113" s="67"/>
      <c r="AN113" s="152"/>
      <c r="AO113" s="152"/>
    </row>
    <row r="114" spans="1:41" s="24" customFormat="1" ht="18" customHeight="1" x14ac:dyDescent="0.25">
      <c r="A114" s="205">
        <f t="shared" ref="A114" si="94">IF(A112=0,0,IF(D112&lt;&gt;"",1,0))</f>
        <v>0</v>
      </c>
      <c r="B114" s="203">
        <f>IF(D114&lt;&gt;"",Z114,0)</f>
        <v>0</v>
      </c>
      <c r="C114" s="25"/>
      <c r="D114" s="301"/>
      <c r="E114" s="227" t="str">
        <f>IFERROR(VLOOKUP(D114,Kataloge!$D$2:$F$137,3,FALSE),"")</f>
        <v/>
      </c>
      <c r="F114" s="35" t="s">
        <v>9</v>
      </c>
      <c r="G114" s="142"/>
      <c r="H114" s="35"/>
      <c r="I114" s="90"/>
      <c r="J114" s="35"/>
      <c r="K114" s="90"/>
      <c r="L114" s="35"/>
      <c r="M114" s="90"/>
      <c r="N114" s="35"/>
      <c r="O114" s="90"/>
      <c r="P114" s="35"/>
      <c r="Q114" s="90"/>
      <c r="R114" s="35"/>
      <c r="S114" s="90"/>
      <c r="T114" s="35"/>
      <c r="U114" s="309"/>
      <c r="V114" s="35"/>
      <c r="W114" s="373">
        <f>IF(U114&gt;0,ROUND(ROUND(G114,4)*ROUND(U114,2),2),0)</f>
        <v>0</v>
      </c>
      <c r="X114" s="35"/>
      <c r="Y114" s="79"/>
      <c r="Z114" s="175" t="s">
        <v>104</v>
      </c>
      <c r="AA114" s="157" t="s">
        <v>288</v>
      </c>
      <c r="AB114" s="156">
        <f>IF(AND(I114&lt;&gt;"",SUM(AC114:AG114)&gt;0),1,0)</f>
        <v>0</v>
      </c>
      <c r="AC114" s="155">
        <f>IF(AND(K114&lt;&gt;""),1,0)</f>
        <v>0</v>
      </c>
      <c r="AD114" s="155">
        <f>IF(AND(M114&lt;&gt;""),1,0)</f>
        <v>0</v>
      </c>
      <c r="AE114" s="155">
        <f>IF(AND(O114&lt;&gt;""),1,0)</f>
        <v>0</v>
      </c>
      <c r="AF114" s="155">
        <f>IF(AND(Q114&lt;&gt;""),1,0)</f>
        <v>0</v>
      </c>
      <c r="AG114" s="156">
        <f>IF(S114&lt;&gt;"",1,0)</f>
        <v>0</v>
      </c>
      <c r="AH114" s="212">
        <f t="shared" ref="AH114:AM114" si="95">IF(AB114=1,ROUND($G114,4),0)</f>
        <v>0</v>
      </c>
      <c r="AI114" s="151">
        <f t="shared" si="95"/>
        <v>0</v>
      </c>
      <c r="AJ114" s="151">
        <f t="shared" si="95"/>
        <v>0</v>
      </c>
      <c r="AK114" s="151">
        <f t="shared" si="95"/>
        <v>0</v>
      </c>
      <c r="AL114" s="151">
        <f t="shared" si="95"/>
        <v>0</v>
      </c>
      <c r="AM114" s="151">
        <f t="shared" si="95"/>
        <v>0</v>
      </c>
      <c r="AN114" s="177"/>
      <c r="AO114" s="177"/>
    </row>
    <row r="115" spans="1:41" s="24" customFormat="1" ht="4" customHeight="1" x14ac:dyDescent="0.25">
      <c r="A115" s="205">
        <f t="shared" si="69"/>
        <v>0</v>
      </c>
      <c r="B115" s="25"/>
      <c r="C115" s="25"/>
      <c r="D115" s="302"/>
      <c r="E115" s="25"/>
      <c r="F115" s="25"/>
      <c r="G115" s="25"/>
      <c r="H115" s="25"/>
      <c r="I115" s="25"/>
      <c r="J115" s="25"/>
      <c r="K115" s="25"/>
      <c r="L115" s="25"/>
      <c r="M115" s="25"/>
      <c r="N115" s="25"/>
      <c r="O115" s="25"/>
      <c r="P115" s="25"/>
      <c r="Q115" s="25"/>
      <c r="R115" s="25"/>
      <c r="S115" s="25"/>
      <c r="T115" s="25"/>
      <c r="U115" s="310"/>
      <c r="V115" s="25"/>
      <c r="W115" s="308"/>
      <c r="X115" s="25"/>
      <c r="Y115" s="79"/>
      <c r="Z115" s="68"/>
      <c r="AA115" s="68"/>
      <c r="AB115" s="68"/>
      <c r="AC115" s="68"/>
      <c r="AD115" s="68"/>
      <c r="AE115" s="68"/>
      <c r="AF115" s="68"/>
      <c r="AG115" s="68"/>
      <c r="AH115" s="211"/>
      <c r="AI115" s="67"/>
      <c r="AJ115" s="67"/>
      <c r="AK115" s="67"/>
      <c r="AL115" s="67"/>
      <c r="AM115" s="67"/>
      <c r="AN115" s="152"/>
      <c r="AO115" s="152"/>
    </row>
    <row r="116" spans="1:41" s="24" customFormat="1" ht="18" customHeight="1" x14ac:dyDescent="0.25">
      <c r="A116" s="205">
        <f t="shared" ref="A116" si="96">IF(A114=0,0,IF(D114&lt;&gt;"",1,0))</f>
        <v>0</v>
      </c>
      <c r="B116" s="203">
        <f>IF(D116&lt;&gt;"",Z116,0)</f>
        <v>0</v>
      </c>
      <c r="C116" s="25"/>
      <c r="D116" s="301"/>
      <c r="E116" s="227" t="str">
        <f>IFERROR(VLOOKUP(D116,Kataloge!$D$2:$F$137,3,FALSE),"")</f>
        <v/>
      </c>
      <c r="F116" s="35" t="s">
        <v>9</v>
      </c>
      <c r="G116" s="142"/>
      <c r="H116" s="35"/>
      <c r="I116" s="90"/>
      <c r="J116" s="35"/>
      <c r="K116" s="90"/>
      <c r="L116" s="35"/>
      <c r="M116" s="90"/>
      <c r="N116" s="35"/>
      <c r="O116" s="90"/>
      <c r="P116" s="35"/>
      <c r="Q116" s="90"/>
      <c r="R116" s="35"/>
      <c r="S116" s="90"/>
      <c r="T116" s="35"/>
      <c r="U116" s="309"/>
      <c r="V116" s="35"/>
      <c r="W116" s="373">
        <f>IF(U116&gt;0,ROUND(ROUND(G116,4)*ROUND(U116,2),2),0)</f>
        <v>0</v>
      </c>
      <c r="X116" s="35"/>
      <c r="Y116" s="79"/>
      <c r="Z116" s="175" t="s">
        <v>105</v>
      </c>
      <c r="AA116" s="157" t="s">
        <v>288</v>
      </c>
      <c r="AB116" s="156">
        <f>IF(AND(I116&lt;&gt;"",SUM(AC116:AG116)&gt;0),1,0)</f>
        <v>0</v>
      </c>
      <c r="AC116" s="155">
        <f>IF(AND(K116&lt;&gt;""),1,0)</f>
        <v>0</v>
      </c>
      <c r="AD116" s="155">
        <f>IF(AND(M116&lt;&gt;""),1,0)</f>
        <v>0</v>
      </c>
      <c r="AE116" s="155">
        <f>IF(AND(O116&lt;&gt;""),1,0)</f>
        <v>0</v>
      </c>
      <c r="AF116" s="155">
        <f>IF(AND(Q116&lt;&gt;""),1,0)</f>
        <v>0</v>
      </c>
      <c r="AG116" s="156">
        <f>IF(S116&lt;&gt;"",1,0)</f>
        <v>0</v>
      </c>
      <c r="AH116" s="212">
        <f t="shared" ref="AH116:AM116" si="97">IF(AB116=1,ROUND($G116,4),0)</f>
        <v>0</v>
      </c>
      <c r="AI116" s="151">
        <f t="shared" si="97"/>
        <v>0</v>
      </c>
      <c r="AJ116" s="151">
        <f t="shared" si="97"/>
        <v>0</v>
      </c>
      <c r="AK116" s="151">
        <f t="shared" si="97"/>
        <v>0</v>
      </c>
      <c r="AL116" s="151">
        <f t="shared" si="97"/>
        <v>0</v>
      </c>
      <c r="AM116" s="151">
        <f t="shared" si="97"/>
        <v>0</v>
      </c>
      <c r="AN116" s="177"/>
      <c r="AO116" s="177"/>
    </row>
    <row r="117" spans="1:41" s="24" customFormat="1" ht="4" customHeight="1" x14ac:dyDescent="0.25">
      <c r="A117" s="205">
        <f t="shared" si="69"/>
        <v>0</v>
      </c>
      <c r="B117" s="25"/>
      <c r="C117" s="25"/>
      <c r="D117" s="302"/>
      <c r="E117" s="25"/>
      <c r="F117" s="25"/>
      <c r="G117" s="25"/>
      <c r="H117" s="25"/>
      <c r="I117" s="25"/>
      <c r="J117" s="25"/>
      <c r="K117" s="25"/>
      <c r="L117" s="25"/>
      <c r="M117" s="25"/>
      <c r="N117" s="25"/>
      <c r="O117" s="25"/>
      <c r="P117" s="25"/>
      <c r="Q117" s="25"/>
      <c r="R117" s="25"/>
      <c r="S117" s="25"/>
      <c r="T117" s="25"/>
      <c r="U117" s="310"/>
      <c r="V117" s="25"/>
      <c r="W117" s="308"/>
      <c r="X117" s="25"/>
      <c r="Y117" s="79"/>
      <c r="Z117" s="68"/>
      <c r="AA117" s="68"/>
      <c r="AB117" s="68"/>
      <c r="AC117" s="68"/>
      <c r="AD117" s="68"/>
      <c r="AE117" s="68"/>
      <c r="AF117" s="68"/>
      <c r="AG117" s="68"/>
      <c r="AH117" s="211"/>
      <c r="AI117" s="67"/>
      <c r="AJ117" s="67"/>
      <c r="AK117" s="67"/>
      <c r="AL117" s="67"/>
      <c r="AM117" s="67"/>
      <c r="AN117" s="152"/>
      <c r="AO117" s="152"/>
    </row>
    <row r="118" spans="1:41" s="24" customFormat="1" ht="18" customHeight="1" x14ac:dyDescent="0.25">
      <c r="A118" s="205">
        <f t="shared" ref="A118" si="98">IF(A116=0,0,IF(D116&lt;&gt;"",1,0))</f>
        <v>0</v>
      </c>
      <c r="B118" s="203">
        <f>IF(D118&lt;&gt;"",Z118,0)</f>
        <v>0</v>
      </c>
      <c r="C118" s="25"/>
      <c r="D118" s="301"/>
      <c r="E118" s="227" t="str">
        <f>IFERROR(VLOOKUP(D118,Kataloge!$D$2:$F$137,3,FALSE),"")</f>
        <v/>
      </c>
      <c r="F118" s="35" t="s">
        <v>9</v>
      </c>
      <c r="G118" s="142"/>
      <c r="H118" s="35"/>
      <c r="I118" s="90"/>
      <c r="J118" s="35"/>
      <c r="K118" s="90"/>
      <c r="L118" s="35"/>
      <c r="M118" s="90"/>
      <c r="N118" s="35"/>
      <c r="O118" s="90"/>
      <c r="P118" s="35"/>
      <c r="Q118" s="90"/>
      <c r="R118" s="35"/>
      <c r="S118" s="90"/>
      <c r="T118" s="35"/>
      <c r="U118" s="309"/>
      <c r="V118" s="35"/>
      <c r="W118" s="373">
        <f>IF(U118&gt;0,ROUND(ROUND(G118,4)*ROUND(U118,2),2),0)</f>
        <v>0</v>
      </c>
      <c r="X118" s="35"/>
      <c r="Y118" s="79"/>
      <c r="Z118" s="175" t="s">
        <v>106</v>
      </c>
      <c r="AA118" s="157" t="s">
        <v>288</v>
      </c>
      <c r="AB118" s="156">
        <f>IF(AND(I118&lt;&gt;"",SUM(AC118:AG118)&gt;0),1,0)</f>
        <v>0</v>
      </c>
      <c r="AC118" s="155">
        <f>IF(AND(K118&lt;&gt;""),1,0)</f>
        <v>0</v>
      </c>
      <c r="AD118" s="155">
        <f>IF(AND(M118&lt;&gt;""),1,0)</f>
        <v>0</v>
      </c>
      <c r="AE118" s="155">
        <f>IF(AND(O118&lt;&gt;""),1,0)</f>
        <v>0</v>
      </c>
      <c r="AF118" s="155">
        <f>IF(AND(Q118&lt;&gt;""),1,0)</f>
        <v>0</v>
      </c>
      <c r="AG118" s="156">
        <f>IF(S118&lt;&gt;"",1,0)</f>
        <v>0</v>
      </c>
      <c r="AH118" s="212">
        <f t="shared" ref="AH118:AM118" si="99">IF(AB118=1,ROUND($G118,4),0)</f>
        <v>0</v>
      </c>
      <c r="AI118" s="151">
        <f t="shared" si="99"/>
        <v>0</v>
      </c>
      <c r="AJ118" s="151">
        <f t="shared" si="99"/>
        <v>0</v>
      </c>
      <c r="AK118" s="151">
        <f t="shared" si="99"/>
        <v>0</v>
      </c>
      <c r="AL118" s="151">
        <f t="shared" si="99"/>
        <v>0</v>
      </c>
      <c r="AM118" s="151">
        <f t="shared" si="99"/>
        <v>0</v>
      </c>
      <c r="AN118" s="177"/>
      <c r="AO118" s="177"/>
    </row>
    <row r="119" spans="1:41" s="24" customFormat="1" ht="4" customHeight="1" x14ac:dyDescent="0.25">
      <c r="A119" s="205">
        <f t="shared" si="69"/>
        <v>0</v>
      </c>
      <c r="B119" s="25"/>
      <c r="C119" s="25"/>
      <c r="D119" s="302"/>
      <c r="E119" s="25"/>
      <c r="F119" s="25"/>
      <c r="G119" s="25"/>
      <c r="H119" s="25"/>
      <c r="I119" s="25"/>
      <c r="J119" s="25"/>
      <c r="K119" s="25"/>
      <c r="L119" s="25"/>
      <c r="M119" s="25"/>
      <c r="N119" s="25"/>
      <c r="O119" s="25"/>
      <c r="P119" s="25"/>
      <c r="Q119" s="25"/>
      <c r="R119" s="25"/>
      <c r="S119" s="25"/>
      <c r="T119" s="25"/>
      <c r="U119" s="310"/>
      <c r="V119" s="25"/>
      <c r="W119" s="308"/>
      <c r="X119" s="25"/>
      <c r="Y119" s="79"/>
      <c r="Z119" s="68"/>
      <c r="AA119" s="68"/>
      <c r="AB119" s="68"/>
      <c r="AC119" s="68"/>
      <c r="AD119" s="68"/>
      <c r="AE119" s="68"/>
      <c r="AF119" s="68"/>
      <c r="AG119" s="68"/>
      <c r="AH119" s="211"/>
      <c r="AI119" s="67"/>
      <c r="AJ119" s="67"/>
      <c r="AK119" s="67"/>
      <c r="AL119" s="67"/>
      <c r="AM119" s="67"/>
      <c r="AN119" s="152"/>
      <c r="AO119" s="152"/>
    </row>
    <row r="120" spans="1:41" s="24" customFormat="1" ht="18" customHeight="1" x14ac:dyDescent="0.25">
      <c r="A120" s="205">
        <f t="shared" ref="A120" si="100">IF(A118=0,0,IF(D118&lt;&gt;"",1,0))</f>
        <v>0</v>
      </c>
      <c r="B120" s="203">
        <f>IF(D120&lt;&gt;"",Z120,0)</f>
        <v>0</v>
      </c>
      <c r="C120" s="25"/>
      <c r="D120" s="301"/>
      <c r="E120" s="227" t="str">
        <f>IFERROR(VLOOKUP(D120,Kataloge!$D$2:$F$137,3,FALSE),"")</f>
        <v/>
      </c>
      <c r="F120" s="35" t="s">
        <v>9</v>
      </c>
      <c r="G120" s="142"/>
      <c r="H120" s="35"/>
      <c r="I120" s="90"/>
      <c r="J120" s="35"/>
      <c r="K120" s="90"/>
      <c r="L120" s="35"/>
      <c r="M120" s="90"/>
      <c r="N120" s="35"/>
      <c r="O120" s="90"/>
      <c r="P120" s="35"/>
      <c r="Q120" s="90"/>
      <c r="R120" s="35"/>
      <c r="S120" s="90"/>
      <c r="T120" s="35"/>
      <c r="U120" s="309"/>
      <c r="V120" s="35"/>
      <c r="W120" s="373">
        <f>IF(U120&gt;0,ROUND(ROUND(G120,4)*ROUND(U120,2),2),0)</f>
        <v>0</v>
      </c>
      <c r="X120" s="35"/>
      <c r="Y120" s="79"/>
      <c r="Z120" s="175" t="s">
        <v>107</v>
      </c>
      <c r="AA120" s="157" t="s">
        <v>288</v>
      </c>
      <c r="AB120" s="156">
        <f>IF(AND(I120&lt;&gt;"",SUM(AC120:AG120)&gt;0),1,0)</f>
        <v>0</v>
      </c>
      <c r="AC120" s="155">
        <f>IF(AND(K120&lt;&gt;""),1,0)</f>
        <v>0</v>
      </c>
      <c r="AD120" s="155">
        <f>IF(AND(M120&lt;&gt;""),1,0)</f>
        <v>0</v>
      </c>
      <c r="AE120" s="155">
        <f>IF(AND(O120&lt;&gt;""),1,0)</f>
        <v>0</v>
      </c>
      <c r="AF120" s="155">
        <f>IF(AND(Q120&lt;&gt;""),1,0)</f>
        <v>0</v>
      </c>
      <c r="AG120" s="156">
        <f>IF(S120&lt;&gt;"",1,0)</f>
        <v>0</v>
      </c>
      <c r="AH120" s="212">
        <f t="shared" ref="AH120:AM120" si="101">IF(AB120=1,ROUND($G120,4),0)</f>
        <v>0</v>
      </c>
      <c r="AI120" s="151">
        <f t="shared" si="101"/>
        <v>0</v>
      </c>
      <c r="AJ120" s="151">
        <f t="shared" si="101"/>
        <v>0</v>
      </c>
      <c r="AK120" s="151">
        <f t="shared" si="101"/>
        <v>0</v>
      </c>
      <c r="AL120" s="151">
        <f t="shared" si="101"/>
        <v>0</v>
      </c>
      <c r="AM120" s="151">
        <f t="shared" si="101"/>
        <v>0</v>
      </c>
      <c r="AN120" s="177"/>
      <c r="AO120" s="177"/>
    </row>
    <row r="121" spans="1:41" s="24" customFormat="1" ht="4" customHeight="1" x14ac:dyDescent="0.25">
      <c r="A121" s="205">
        <f t="shared" si="69"/>
        <v>0</v>
      </c>
      <c r="B121" s="25"/>
      <c r="C121" s="25"/>
      <c r="D121" s="302"/>
      <c r="E121" s="25"/>
      <c r="F121" s="25"/>
      <c r="G121" s="25"/>
      <c r="H121" s="25"/>
      <c r="I121" s="25"/>
      <c r="J121" s="25"/>
      <c r="K121" s="25"/>
      <c r="L121" s="25"/>
      <c r="M121" s="25"/>
      <c r="N121" s="25"/>
      <c r="O121" s="25"/>
      <c r="P121" s="25"/>
      <c r="Q121" s="25"/>
      <c r="R121" s="25"/>
      <c r="S121" s="25"/>
      <c r="T121" s="25"/>
      <c r="U121" s="310"/>
      <c r="V121" s="25"/>
      <c r="W121" s="308"/>
      <c r="X121" s="25"/>
      <c r="Y121" s="79"/>
      <c r="Z121" s="68"/>
      <c r="AA121" s="68"/>
      <c r="AB121" s="68"/>
      <c r="AC121" s="68"/>
      <c r="AD121" s="68"/>
      <c r="AE121" s="68"/>
      <c r="AF121" s="68"/>
      <c r="AG121" s="68"/>
      <c r="AH121" s="211"/>
      <c r="AI121" s="67"/>
      <c r="AJ121" s="67"/>
      <c r="AK121" s="67"/>
      <c r="AL121" s="67"/>
      <c r="AM121" s="67"/>
      <c r="AN121" s="152"/>
      <c r="AO121" s="152"/>
    </row>
    <row r="122" spans="1:41" s="24" customFormat="1" ht="18" customHeight="1" x14ac:dyDescent="0.25">
      <c r="A122" s="205">
        <f t="shared" ref="A122" si="102">IF(A120=0,0,IF(D120&lt;&gt;"",1,0))</f>
        <v>0</v>
      </c>
      <c r="B122" s="203">
        <f>IF(D122&lt;&gt;"",Z122,0)</f>
        <v>0</v>
      </c>
      <c r="C122" s="25"/>
      <c r="D122" s="301"/>
      <c r="E122" s="227" t="str">
        <f>IFERROR(VLOOKUP(D122,Kataloge!$D$2:$F$137,3,FALSE),"")</f>
        <v/>
      </c>
      <c r="F122" s="35" t="s">
        <v>9</v>
      </c>
      <c r="G122" s="142"/>
      <c r="H122" s="35"/>
      <c r="I122" s="90"/>
      <c r="J122" s="35"/>
      <c r="K122" s="90"/>
      <c r="L122" s="35"/>
      <c r="M122" s="90"/>
      <c r="N122" s="35"/>
      <c r="O122" s="90"/>
      <c r="P122" s="35"/>
      <c r="Q122" s="90"/>
      <c r="R122" s="35"/>
      <c r="S122" s="90"/>
      <c r="T122" s="35"/>
      <c r="U122" s="309"/>
      <c r="V122" s="35"/>
      <c r="W122" s="373">
        <f>IF(U122&gt;0,ROUND(ROUND(G122,4)*ROUND(U122,2),2),0)</f>
        <v>0</v>
      </c>
      <c r="X122" s="35"/>
      <c r="Y122" s="79"/>
      <c r="Z122" s="175" t="s">
        <v>108</v>
      </c>
      <c r="AA122" s="157" t="s">
        <v>288</v>
      </c>
      <c r="AB122" s="156">
        <f>IF(AND(I122&lt;&gt;"",SUM(AC122:AG122)&gt;0),1,0)</f>
        <v>0</v>
      </c>
      <c r="AC122" s="155">
        <f>IF(AND(K122&lt;&gt;""),1,0)</f>
        <v>0</v>
      </c>
      <c r="AD122" s="155">
        <f>IF(AND(M122&lt;&gt;""),1,0)</f>
        <v>0</v>
      </c>
      <c r="AE122" s="155">
        <f>IF(AND(O122&lt;&gt;""),1,0)</f>
        <v>0</v>
      </c>
      <c r="AF122" s="155">
        <f>IF(AND(Q122&lt;&gt;""),1,0)</f>
        <v>0</v>
      </c>
      <c r="AG122" s="156">
        <f>IF(S122&lt;&gt;"",1,0)</f>
        <v>0</v>
      </c>
      <c r="AH122" s="212">
        <f t="shared" ref="AH122:AM122" si="103">IF(AB122=1,ROUND($G122,4),0)</f>
        <v>0</v>
      </c>
      <c r="AI122" s="151">
        <f t="shared" si="103"/>
        <v>0</v>
      </c>
      <c r="AJ122" s="151">
        <f t="shared" si="103"/>
        <v>0</v>
      </c>
      <c r="AK122" s="151">
        <f t="shared" si="103"/>
        <v>0</v>
      </c>
      <c r="AL122" s="151">
        <f t="shared" si="103"/>
        <v>0</v>
      </c>
      <c r="AM122" s="151">
        <f t="shared" si="103"/>
        <v>0</v>
      </c>
      <c r="AN122" s="177"/>
      <c r="AO122" s="177"/>
    </row>
    <row r="123" spans="1:41" s="24" customFormat="1" ht="4" customHeight="1" x14ac:dyDescent="0.25">
      <c r="A123" s="205">
        <f t="shared" si="69"/>
        <v>0</v>
      </c>
      <c r="B123" s="25"/>
      <c r="C123" s="25"/>
      <c r="D123" s="302"/>
      <c r="E123" s="25"/>
      <c r="F123" s="25"/>
      <c r="G123" s="25"/>
      <c r="H123" s="25"/>
      <c r="I123" s="25"/>
      <c r="J123" s="25"/>
      <c r="K123" s="25"/>
      <c r="L123" s="25"/>
      <c r="M123" s="25"/>
      <c r="N123" s="25"/>
      <c r="O123" s="25"/>
      <c r="P123" s="25"/>
      <c r="Q123" s="25"/>
      <c r="R123" s="25"/>
      <c r="S123" s="25"/>
      <c r="T123" s="25"/>
      <c r="U123" s="310"/>
      <c r="V123" s="25"/>
      <c r="W123" s="308"/>
      <c r="X123" s="25"/>
      <c r="Y123" s="79"/>
      <c r="Z123" s="68"/>
      <c r="AA123" s="68"/>
      <c r="AB123" s="68"/>
      <c r="AC123" s="68"/>
      <c r="AD123" s="68"/>
      <c r="AE123" s="68"/>
      <c r="AF123" s="68"/>
      <c r="AG123" s="68"/>
      <c r="AH123" s="211"/>
      <c r="AI123" s="67"/>
      <c r="AJ123" s="67"/>
      <c r="AK123" s="67"/>
      <c r="AL123" s="67"/>
      <c r="AM123" s="67"/>
      <c r="AN123" s="152"/>
      <c r="AO123" s="152"/>
    </row>
    <row r="124" spans="1:41" s="24" customFormat="1" ht="18" customHeight="1" x14ac:dyDescent="0.25">
      <c r="A124" s="205">
        <f t="shared" ref="A124" si="104">IF(A122=0,0,IF(D122&lt;&gt;"",1,0))</f>
        <v>0</v>
      </c>
      <c r="B124" s="203">
        <f>IF(D124&lt;&gt;"",Z124,0)</f>
        <v>0</v>
      </c>
      <c r="C124" s="25"/>
      <c r="D124" s="301"/>
      <c r="E124" s="227" t="str">
        <f>IFERROR(VLOOKUP(D124,Kataloge!$D$2:$F$137,3,FALSE),"")</f>
        <v/>
      </c>
      <c r="F124" s="35" t="s">
        <v>9</v>
      </c>
      <c r="G124" s="142"/>
      <c r="H124" s="35"/>
      <c r="I124" s="90"/>
      <c r="J124" s="35"/>
      <c r="K124" s="90"/>
      <c r="L124" s="35"/>
      <c r="M124" s="90"/>
      <c r="N124" s="35"/>
      <c r="O124" s="90"/>
      <c r="P124" s="35"/>
      <c r="Q124" s="90"/>
      <c r="R124" s="35"/>
      <c r="S124" s="90"/>
      <c r="T124" s="35"/>
      <c r="U124" s="309"/>
      <c r="V124" s="35"/>
      <c r="W124" s="373">
        <f>IF(U124&gt;0,ROUND(ROUND(G124,4)*ROUND(U124,2),2),0)</f>
        <v>0</v>
      </c>
      <c r="X124" s="35"/>
      <c r="Y124" s="79"/>
      <c r="Z124" s="175" t="s">
        <v>109</v>
      </c>
      <c r="AA124" s="157" t="s">
        <v>288</v>
      </c>
      <c r="AB124" s="156">
        <f>IF(AND(I124&lt;&gt;"",SUM(AC124:AG124)&gt;0),1,0)</f>
        <v>0</v>
      </c>
      <c r="AC124" s="155">
        <f>IF(AND(K124&lt;&gt;""),1,0)</f>
        <v>0</v>
      </c>
      <c r="AD124" s="155">
        <f>IF(AND(M124&lt;&gt;""),1,0)</f>
        <v>0</v>
      </c>
      <c r="AE124" s="155">
        <f>IF(AND(O124&lt;&gt;""),1,0)</f>
        <v>0</v>
      </c>
      <c r="AF124" s="155">
        <f>IF(AND(Q124&lt;&gt;""),1,0)</f>
        <v>0</v>
      </c>
      <c r="AG124" s="156">
        <f>IF(S124&lt;&gt;"",1,0)</f>
        <v>0</v>
      </c>
      <c r="AH124" s="212">
        <f t="shared" ref="AH124:AM124" si="105">IF(AB124=1,ROUND($G124,4),0)</f>
        <v>0</v>
      </c>
      <c r="AI124" s="151">
        <f t="shared" si="105"/>
        <v>0</v>
      </c>
      <c r="AJ124" s="151">
        <f t="shared" si="105"/>
        <v>0</v>
      </c>
      <c r="AK124" s="151">
        <f t="shared" si="105"/>
        <v>0</v>
      </c>
      <c r="AL124" s="151">
        <f t="shared" si="105"/>
        <v>0</v>
      </c>
      <c r="AM124" s="151">
        <f t="shared" si="105"/>
        <v>0</v>
      </c>
      <c r="AN124" s="177"/>
      <c r="AO124" s="177"/>
    </row>
    <row r="125" spans="1:41" s="24" customFormat="1" ht="4" customHeight="1" x14ac:dyDescent="0.25">
      <c r="A125" s="205">
        <f t="shared" si="69"/>
        <v>0</v>
      </c>
      <c r="B125" s="25"/>
      <c r="C125" s="25"/>
      <c r="D125" s="302"/>
      <c r="E125" s="25"/>
      <c r="F125" s="25"/>
      <c r="G125" s="25"/>
      <c r="H125" s="25"/>
      <c r="I125" s="25"/>
      <c r="J125" s="25"/>
      <c r="K125" s="25"/>
      <c r="L125" s="25"/>
      <c r="M125" s="25"/>
      <c r="N125" s="25"/>
      <c r="O125" s="25"/>
      <c r="P125" s="25"/>
      <c r="Q125" s="25"/>
      <c r="R125" s="25"/>
      <c r="S125" s="25"/>
      <c r="T125" s="25"/>
      <c r="U125" s="310"/>
      <c r="V125" s="25"/>
      <c r="W125" s="308"/>
      <c r="X125" s="25"/>
      <c r="Y125" s="79"/>
      <c r="Z125" s="68"/>
      <c r="AA125" s="68"/>
      <c r="AB125" s="68"/>
      <c r="AC125" s="68"/>
      <c r="AD125" s="68"/>
      <c r="AE125" s="68"/>
      <c r="AF125" s="68"/>
      <c r="AG125" s="68"/>
      <c r="AH125" s="211"/>
      <c r="AI125" s="67"/>
      <c r="AJ125" s="67"/>
      <c r="AK125" s="67"/>
      <c r="AL125" s="67"/>
      <c r="AM125" s="67"/>
      <c r="AN125" s="152"/>
      <c r="AO125" s="152"/>
    </row>
    <row r="126" spans="1:41" s="24" customFormat="1" ht="18" customHeight="1" x14ac:dyDescent="0.25">
      <c r="A126" s="205">
        <f t="shared" ref="A126" si="106">IF(A124=0,0,IF(D124&lt;&gt;"",1,0))</f>
        <v>0</v>
      </c>
      <c r="B126" s="203">
        <f>IF(D126&lt;&gt;"",Z126,0)</f>
        <v>0</v>
      </c>
      <c r="C126" s="25"/>
      <c r="D126" s="301"/>
      <c r="E126" s="227" t="str">
        <f>IFERROR(VLOOKUP(D126,Kataloge!$D$2:$F$137,3,FALSE),"")</f>
        <v/>
      </c>
      <c r="F126" s="35" t="s">
        <v>9</v>
      </c>
      <c r="G126" s="142"/>
      <c r="H126" s="35"/>
      <c r="I126" s="90"/>
      <c r="J126" s="35"/>
      <c r="K126" s="90"/>
      <c r="L126" s="35"/>
      <c r="M126" s="90"/>
      <c r="N126" s="35"/>
      <c r="O126" s="90"/>
      <c r="P126" s="35"/>
      <c r="Q126" s="90"/>
      <c r="R126" s="35"/>
      <c r="S126" s="90"/>
      <c r="T126" s="35"/>
      <c r="U126" s="309"/>
      <c r="V126" s="35"/>
      <c r="W126" s="373">
        <f>IF(U126&gt;0,ROUND(ROUND(G126,4)*ROUND(U126,2),2),0)</f>
        <v>0</v>
      </c>
      <c r="X126" s="35"/>
      <c r="Y126" s="79"/>
      <c r="Z126" s="175" t="s">
        <v>112</v>
      </c>
      <c r="AA126" s="157" t="s">
        <v>288</v>
      </c>
      <c r="AB126" s="156">
        <f>IF(AND(I126&lt;&gt;"",SUM(AC126:AG126)&gt;0),1,0)</f>
        <v>0</v>
      </c>
      <c r="AC126" s="155">
        <f>IF(AND(K126&lt;&gt;""),1,0)</f>
        <v>0</v>
      </c>
      <c r="AD126" s="155">
        <f>IF(AND(M126&lt;&gt;""),1,0)</f>
        <v>0</v>
      </c>
      <c r="AE126" s="155">
        <f>IF(AND(O126&lt;&gt;""),1,0)</f>
        <v>0</v>
      </c>
      <c r="AF126" s="155">
        <f>IF(AND(Q126&lt;&gt;""),1,0)</f>
        <v>0</v>
      </c>
      <c r="AG126" s="156">
        <f>IF(S126&lt;&gt;"",1,0)</f>
        <v>0</v>
      </c>
      <c r="AH126" s="212">
        <f t="shared" ref="AH126:AM126" si="107">IF(AB126=1,ROUND($G126,4),0)</f>
        <v>0</v>
      </c>
      <c r="AI126" s="151">
        <f t="shared" si="107"/>
        <v>0</v>
      </c>
      <c r="AJ126" s="151">
        <f t="shared" si="107"/>
        <v>0</v>
      </c>
      <c r="AK126" s="151">
        <f t="shared" si="107"/>
        <v>0</v>
      </c>
      <c r="AL126" s="151">
        <f t="shared" si="107"/>
        <v>0</v>
      </c>
      <c r="AM126" s="151">
        <f t="shared" si="107"/>
        <v>0</v>
      </c>
      <c r="AN126" s="177"/>
      <c r="AO126" s="177"/>
    </row>
    <row r="127" spans="1:41" s="24" customFormat="1" ht="4" customHeight="1" x14ac:dyDescent="0.25">
      <c r="A127" s="205">
        <f t="shared" si="69"/>
        <v>0</v>
      </c>
      <c r="B127" s="25"/>
      <c r="C127" s="25"/>
      <c r="D127" s="302"/>
      <c r="E127" s="25"/>
      <c r="F127" s="25"/>
      <c r="G127" s="25"/>
      <c r="H127" s="25"/>
      <c r="I127" s="25"/>
      <c r="J127" s="25"/>
      <c r="K127" s="25"/>
      <c r="L127" s="25"/>
      <c r="M127" s="25"/>
      <c r="N127" s="25"/>
      <c r="O127" s="25"/>
      <c r="P127" s="25"/>
      <c r="Q127" s="25"/>
      <c r="R127" s="25"/>
      <c r="S127" s="25"/>
      <c r="T127" s="25"/>
      <c r="U127" s="310"/>
      <c r="V127" s="25"/>
      <c r="W127" s="308"/>
      <c r="X127" s="25"/>
      <c r="Y127" s="79"/>
      <c r="Z127" s="68"/>
      <c r="AA127" s="68"/>
      <c r="AB127" s="68"/>
      <c r="AC127" s="68"/>
      <c r="AD127" s="68"/>
      <c r="AE127" s="68"/>
      <c r="AF127" s="68"/>
      <c r="AG127" s="68"/>
      <c r="AH127" s="211"/>
      <c r="AI127" s="67"/>
      <c r="AJ127" s="67"/>
      <c r="AK127" s="67"/>
      <c r="AL127" s="67"/>
      <c r="AM127" s="67"/>
      <c r="AN127" s="152"/>
      <c r="AO127" s="152"/>
    </row>
    <row r="128" spans="1:41" s="24" customFormat="1" ht="18" customHeight="1" x14ac:dyDescent="0.25">
      <c r="A128" s="205">
        <f t="shared" ref="A128" si="108">IF(A126=0,0,IF(D126&lt;&gt;"",1,0))</f>
        <v>0</v>
      </c>
      <c r="B128" s="203">
        <f>IF(D128&lt;&gt;"",Z128,0)</f>
        <v>0</v>
      </c>
      <c r="C128" s="25"/>
      <c r="D128" s="301"/>
      <c r="E128" s="227" t="str">
        <f>IFERROR(VLOOKUP(D128,Kataloge!$D$2:$F$137,3,FALSE),"")</f>
        <v/>
      </c>
      <c r="F128" s="35" t="s">
        <v>9</v>
      </c>
      <c r="G128" s="142"/>
      <c r="H128" s="35"/>
      <c r="I128" s="90"/>
      <c r="J128" s="35"/>
      <c r="K128" s="90"/>
      <c r="L128" s="35"/>
      <c r="M128" s="90"/>
      <c r="N128" s="35"/>
      <c r="O128" s="90"/>
      <c r="P128" s="35"/>
      <c r="Q128" s="90"/>
      <c r="R128" s="35"/>
      <c r="S128" s="90"/>
      <c r="T128" s="35"/>
      <c r="U128" s="309"/>
      <c r="V128" s="35"/>
      <c r="W128" s="373">
        <f>IF(U128&gt;0,ROUND(ROUND(G128,4)*ROUND(U128,2),2),0)</f>
        <v>0</v>
      </c>
      <c r="X128" s="35"/>
      <c r="Y128" s="79"/>
      <c r="Z128" s="175" t="s">
        <v>113</v>
      </c>
      <c r="AA128" s="157" t="s">
        <v>288</v>
      </c>
      <c r="AB128" s="156">
        <f>IF(AND(I128&lt;&gt;"",SUM(AC128:AG128)&gt;0),1,0)</f>
        <v>0</v>
      </c>
      <c r="AC128" s="155">
        <f>IF(AND(K128&lt;&gt;""),1,0)</f>
        <v>0</v>
      </c>
      <c r="AD128" s="155">
        <f>IF(AND(M128&lt;&gt;""),1,0)</f>
        <v>0</v>
      </c>
      <c r="AE128" s="155">
        <f>IF(AND(O128&lt;&gt;""),1,0)</f>
        <v>0</v>
      </c>
      <c r="AF128" s="155">
        <f>IF(AND(Q128&lt;&gt;""),1,0)</f>
        <v>0</v>
      </c>
      <c r="AG128" s="156">
        <f>IF(S128&lt;&gt;"",1,0)</f>
        <v>0</v>
      </c>
      <c r="AH128" s="212">
        <f t="shared" ref="AH128:AM128" si="109">IF(AB128=1,ROUND($G128,4),0)</f>
        <v>0</v>
      </c>
      <c r="AI128" s="151">
        <f t="shared" si="109"/>
        <v>0</v>
      </c>
      <c r="AJ128" s="151">
        <f t="shared" si="109"/>
        <v>0</v>
      </c>
      <c r="AK128" s="151">
        <f t="shared" si="109"/>
        <v>0</v>
      </c>
      <c r="AL128" s="151">
        <f t="shared" si="109"/>
        <v>0</v>
      </c>
      <c r="AM128" s="151">
        <f t="shared" si="109"/>
        <v>0</v>
      </c>
      <c r="AN128" s="177"/>
      <c r="AO128" s="177"/>
    </row>
    <row r="129" spans="1:41" s="24" customFormat="1" ht="4" customHeight="1" x14ac:dyDescent="0.25">
      <c r="A129" s="205">
        <f t="shared" si="69"/>
        <v>0</v>
      </c>
      <c r="B129" s="25"/>
      <c r="C129" s="25"/>
      <c r="D129" s="302"/>
      <c r="E129" s="25"/>
      <c r="F129" s="25"/>
      <c r="G129" s="25"/>
      <c r="H129" s="25"/>
      <c r="I129" s="25"/>
      <c r="J129" s="25"/>
      <c r="K129" s="25"/>
      <c r="L129" s="25"/>
      <c r="M129" s="25"/>
      <c r="N129" s="25"/>
      <c r="O129" s="25"/>
      <c r="P129" s="25"/>
      <c r="Q129" s="25"/>
      <c r="R129" s="25"/>
      <c r="S129" s="25"/>
      <c r="T129" s="25"/>
      <c r="U129" s="310"/>
      <c r="V129" s="25"/>
      <c r="W129" s="308"/>
      <c r="X129" s="25"/>
      <c r="Y129" s="79"/>
      <c r="Z129" s="68"/>
      <c r="AA129" s="68"/>
      <c r="AB129" s="68"/>
      <c r="AC129" s="68"/>
      <c r="AD129" s="68"/>
      <c r="AE129" s="68"/>
      <c r="AF129" s="68"/>
      <c r="AG129" s="68"/>
      <c r="AH129" s="211"/>
      <c r="AI129" s="67"/>
      <c r="AJ129" s="67"/>
      <c r="AK129" s="67"/>
      <c r="AL129" s="67"/>
      <c r="AM129" s="67"/>
      <c r="AN129" s="152"/>
      <c r="AO129" s="152"/>
    </row>
    <row r="130" spans="1:41" s="24" customFormat="1" ht="18" customHeight="1" x14ac:dyDescent="0.25">
      <c r="A130" s="205">
        <f t="shared" ref="A130" si="110">IF(A128=0,0,IF(D128&lt;&gt;"",1,0))</f>
        <v>0</v>
      </c>
      <c r="B130" s="203">
        <f>IF(D130&lt;&gt;"",Z130,0)</f>
        <v>0</v>
      </c>
      <c r="C130" s="25"/>
      <c r="D130" s="301"/>
      <c r="E130" s="227" t="str">
        <f>IFERROR(VLOOKUP(D130,Kataloge!$D$2:$F$137,3,FALSE),"")</f>
        <v/>
      </c>
      <c r="F130" s="35" t="s">
        <v>9</v>
      </c>
      <c r="G130" s="142"/>
      <c r="H130" s="35"/>
      <c r="I130" s="90"/>
      <c r="J130" s="35"/>
      <c r="K130" s="90"/>
      <c r="L130" s="35"/>
      <c r="M130" s="90"/>
      <c r="N130" s="35"/>
      <c r="O130" s="90"/>
      <c r="P130" s="35"/>
      <c r="Q130" s="90"/>
      <c r="R130" s="35"/>
      <c r="S130" s="90"/>
      <c r="T130" s="35"/>
      <c r="U130" s="309"/>
      <c r="V130" s="35"/>
      <c r="W130" s="373">
        <f>IF(U130&gt;0,ROUND(ROUND(G130,4)*ROUND(U130,2),2),0)</f>
        <v>0</v>
      </c>
      <c r="X130" s="35"/>
      <c r="Y130" s="79"/>
      <c r="Z130" s="175" t="s">
        <v>114</v>
      </c>
      <c r="AA130" s="157" t="s">
        <v>288</v>
      </c>
      <c r="AB130" s="156">
        <f>IF(AND(I130&lt;&gt;"",SUM(AC130:AG130)&gt;0),1,0)</f>
        <v>0</v>
      </c>
      <c r="AC130" s="155">
        <f>IF(AND(K130&lt;&gt;""),1,0)</f>
        <v>0</v>
      </c>
      <c r="AD130" s="155">
        <f>IF(AND(M130&lt;&gt;""),1,0)</f>
        <v>0</v>
      </c>
      <c r="AE130" s="155">
        <f>IF(AND(O130&lt;&gt;""),1,0)</f>
        <v>0</v>
      </c>
      <c r="AF130" s="155">
        <f>IF(AND(Q130&lt;&gt;""),1,0)</f>
        <v>0</v>
      </c>
      <c r="AG130" s="156">
        <f>IF(S130&lt;&gt;"",1,0)</f>
        <v>0</v>
      </c>
      <c r="AH130" s="212">
        <f t="shared" ref="AH130:AM130" si="111">IF(AB130=1,ROUND($G130,4),0)</f>
        <v>0</v>
      </c>
      <c r="AI130" s="151">
        <f t="shared" si="111"/>
        <v>0</v>
      </c>
      <c r="AJ130" s="151">
        <f t="shared" si="111"/>
        <v>0</v>
      </c>
      <c r="AK130" s="151">
        <f t="shared" si="111"/>
        <v>0</v>
      </c>
      <c r="AL130" s="151">
        <f t="shared" si="111"/>
        <v>0</v>
      </c>
      <c r="AM130" s="151">
        <f t="shared" si="111"/>
        <v>0</v>
      </c>
      <c r="AN130" s="177"/>
      <c r="AO130" s="177"/>
    </row>
    <row r="131" spans="1:41" s="24" customFormat="1" ht="4" customHeight="1" x14ac:dyDescent="0.25">
      <c r="A131" s="205">
        <f t="shared" si="69"/>
        <v>0</v>
      </c>
      <c r="B131" s="25"/>
      <c r="C131" s="25"/>
      <c r="D131" s="302"/>
      <c r="E131" s="25"/>
      <c r="F131" s="25"/>
      <c r="G131" s="25"/>
      <c r="H131" s="25"/>
      <c r="I131" s="25"/>
      <c r="J131" s="25"/>
      <c r="K131" s="25"/>
      <c r="L131" s="25"/>
      <c r="M131" s="25"/>
      <c r="N131" s="25"/>
      <c r="O131" s="25"/>
      <c r="P131" s="25"/>
      <c r="Q131" s="25"/>
      <c r="R131" s="25"/>
      <c r="S131" s="25"/>
      <c r="T131" s="25"/>
      <c r="U131" s="310"/>
      <c r="V131" s="25"/>
      <c r="W131" s="308"/>
      <c r="X131" s="25"/>
      <c r="Y131" s="79"/>
      <c r="Z131" s="68"/>
      <c r="AA131" s="68"/>
      <c r="AB131" s="68"/>
      <c r="AC131" s="68"/>
      <c r="AD131" s="68"/>
      <c r="AE131" s="68"/>
      <c r="AF131" s="68"/>
      <c r="AG131" s="68"/>
      <c r="AH131" s="211"/>
      <c r="AI131" s="67"/>
      <c r="AJ131" s="67"/>
      <c r="AK131" s="67"/>
      <c r="AL131" s="67"/>
      <c r="AM131" s="67"/>
      <c r="AN131" s="152"/>
      <c r="AO131" s="152"/>
    </row>
    <row r="132" spans="1:41" s="24" customFormat="1" ht="18" customHeight="1" x14ac:dyDescent="0.25">
      <c r="A132" s="205">
        <f t="shared" ref="A132" si="112">IF(A130=0,0,IF(D130&lt;&gt;"",1,0))</f>
        <v>0</v>
      </c>
      <c r="B132" s="203">
        <f>IF(D132&lt;&gt;"",Z132,0)</f>
        <v>0</v>
      </c>
      <c r="C132" s="25"/>
      <c r="D132" s="301"/>
      <c r="E132" s="227" t="str">
        <f>IFERROR(VLOOKUP(D132,Kataloge!$D$2:$F$137,3,FALSE),"")</f>
        <v/>
      </c>
      <c r="F132" s="35" t="s">
        <v>9</v>
      </c>
      <c r="G132" s="142"/>
      <c r="H132" s="35"/>
      <c r="I132" s="90"/>
      <c r="J132" s="35"/>
      <c r="K132" s="90"/>
      <c r="L132" s="35"/>
      <c r="M132" s="90"/>
      <c r="N132" s="35"/>
      <c r="O132" s="90"/>
      <c r="P132" s="35"/>
      <c r="Q132" s="90"/>
      <c r="R132" s="35"/>
      <c r="S132" s="90"/>
      <c r="T132" s="35"/>
      <c r="U132" s="309"/>
      <c r="V132" s="35"/>
      <c r="W132" s="373">
        <f>IF(U132&gt;0,ROUND(ROUND(G132,4)*ROUND(U132,2),2),0)</f>
        <v>0</v>
      </c>
      <c r="X132" s="35"/>
      <c r="Y132" s="79"/>
      <c r="Z132" s="175" t="s">
        <v>115</v>
      </c>
      <c r="AA132" s="157" t="s">
        <v>288</v>
      </c>
      <c r="AB132" s="156">
        <f>IF(AND(I132&lt;&gt;"",SUM(AC132:AG132)&gt;0),1,0)</f>
        <v>0</v>
      </c>
      <c r="AC132" s="155">
        <f>IF(AND(K132&lt;&gt;""),1,0)</f>
        <v>0</v>
      </c>
      <c r="AD132" s="155">
        <f>IF(AND(M132&lt;&gt;""),1,0)</f>
        <v>0</v>
      </c>
      <c r="AE132" s="155">
        <f>IF(AND(O132&lt;&gt;""),1,0)</f>
        <v>0</v>
      </c>
      <c r="AF132" s="155">
        <f>IF(AND(Q132&lt;&gt;""),1,0)</f>
        <v>0</v>
      </c>
      <c r="AG132" s="156">
        <f>IF(S132&lt;&gt;"",1,0)</f>
        <v>0</v>
      </c>
      <c r="AH132" s="212">
        <f t="shared" ref="AH132:AM132" si="113">IF(AB132=1,ROUND($G132,4),0)</f>
        <v>0</v>
      </c>
      <c r="AI132" s="151">
        <f t="shared" si="113"/>
        <v>0</v>
      </c>
      <c r="AJ132" s="151">
        <f t="shared" si="113"/>
        <v>0</v>
      </c>
      <c r="AK132" s="151">
        <f t="shared" si="113"/>
        <v>0</v>
      </c>
      <c r="AL132" s="151">
        <f t="shared" si="113"/>
        <v>0</v>
      </c>
      <c r="AM132" s="151">
        <f t="shared" si="113"/>
        <v>0</v>
      </c>
      <c r="AN132" s="177"/>
      <c r="AO132" s="177"/>
    </row>
    <row r="133" spans="1:41" s="24" customFormat="1" ht="4" customHeight="1" x14ac:dyDescent="0.25">
      <c r="A133" s="205">
        <f t="shared" si="69"/>
        <v>0</v>
      </c>
      <c r="B133" s="25"/>
      <c r="C133" s="25"/>
      <c r="D133" s="302"/>
      <c r="E133" s="25"/>
      <c r="F133" s="25"/>
      <c r="G133" s="25"/>
      <c r="H133" s="25"/>
      <c r="I133" s="25"/>
      <c r="J133" s="25"/>
      <c r="K133" s="25"/>
      <c r="L133" s="25"/>
      <c r="M133" s="25"/>
      <c r="N133" s="25"/>
      <c r="O133" s="25"/>
      <c r="P133" s="25"/>
      <c r="Q133" s="25"/>
      <c r="R133" s="25"/>
      <c r="S133" s="25"/>
      <c r="T133" s="25"/>
      <c r="U133" s="310"/>
      <c r="V133" s="25"/>
      <c r="W133" s="308"/>
      <c r="X133" s="25"/>
      <c r="Y133" s="79"/>
      <c r="Z133" s="68"/>
      <c r="AA133" s="68"/>
      <c r="AB133" s="68"/>
      <c r="AC133" s="68"/>
      <c r="AD133" s="68"/>
      <c r="AE133" s="68"/>
      <c r="AF133" s="68"/>
      <c r="AG133" s="68"/>
      <c r="AH133" s="211"/>
      <c r="AI133" s="67"/>
      <c r="AJ133" s="67"/>
      <c r="AK133" s="67"/>
      <c r="AL133" s="67"/>
      <c r="AM133" s="67"/>
      <c r="AN133" s="152"/>
      <c r="AO133" s="152"/>
    </row>
    <row r="134" spans="1:41" s="24" customFormat="1" ht="18" customHeight="1" x14ac:dyDescent="0.25">
      <c r="A134" s="205">
        <f t="shared" ref="A134" si="114">IF(A132=0,0,IF(D132&lt;&gt;"",1,0))</f>
        <v>0</v>
      </c>
      <c r="B134" s="203">
        <f>IF(D134&lt;&gt;"",Z134,0)</f>
        <v>0</v>
      </c>
      <c r="C134" s="25"/>
      <c r="D134" s="301"/>
      <c r="E134" s="227" t="str">
        <f>IFERROR(VLOOKUP(D134,Kataloge!$D$2:$F$137,3,FALSE),"")</f>
        <v/>
      </c>
      <c r="F134" s="35" t="s">
        <v>9</v>
      </c>
      <c r="G134" s="142"/>
      <c r="H134" s="35"/>
      <c r="I134" s="90"/>
      <c r="J134" s="35"/>
      <c r="K134" s="90"/>
      <c r="L134" s="35"/>
      <c r="M134" s="90"/>
      <c r="N134" s="35"/>
      <c r="O134" s="90"/>
      <c r="P134" s="35"/>
      <c r="Q134" s="90"/>
      <c r="R134" s="35"/>
      <c r="S134" s="90"/>
      <c r="T134" s="35"/>
      <c r="U134" s="309"/>
      <c r="V134" s="35"/>
      <c r="W134" s="373">
        <f>IF(U134&gt;0,ROUND(ROUND(G134,4)*ROUND(U134,2),2),0)</f>
        <v>0</v>
      </c>
      <c r="X134" s="35"/>
      <c r="Y134" s="79"/>
      <c r="Z134" s="175" t="s">
        <v>116</v>
      </c>
      <c r="AA134" s="157" t="s">
        <v>288</v>
      </c>
      <c r="AB134" s="156">
        <f>IF(AND(I134&lt;&gt;"",SUM(AC134:AG134)&gt;0),1,0)</f>
        <v>0</v>
      </c>
      <c r="AC134" s="155">
        <f>IF(AND(K134&lt;&gt;""),1,0)</f>
        <v>0</v>
      </c>
      <c r="AD134" s="155">
        <f>IF(AND(M134&lt;&gt;""),1,0)</f>
        <v>0</v>
      </c>
      <c r="AE134" s="155">
        <f>IF(AND(O134&lt;&gt;""),1,0)</f>
        <v>0</v>
      </c>
      <c r="AF134" s="155">
        <f>IF(AND(Q134&lt;&gt;""),1,0)</f>
        <v>0</v>
      </c>
      <c r="AG134" s="156">
        <f>IF(S134&lt;&gt;"",1,0)</f>
        <v>0</v>
      </c>
      <c r="AH134" s="212">
        <f t="shared" ref="AH134:AM134" si="115">IF(AB134=1,ROUND($G134,4),0)</f>
        <v>0</v>
      </c>
      <c r="AI134" s="151">
        <f t="shared" si="115"/>
        <v>0</v>
      </c>
      <c r="AJ134" s="151">
        <f t="shared" si="115"/>
        <v>0</v>
      </c>
      <c r="AK134" s="151">
        <f t="shared" si="115"/>
        <v>0</v>
      </c>
      <c r="AL134" s="151">
        <f t="shared" si="115"/>
        <v>0</v>
      </c>
      <c r="AM134" s="151">
        <f t="shared" si="115"/>
        <v>0</v>
      </c>
      <c r="AN134" s="177"/>
      <c r="AO134" s="177"/>
    </row>
    <row r="135" spans="1:41" s="24" customFormat="1" ht="4" customHeight="1" x14ac:dyDescent="0.25">
      <c r="A135" s="205">
        <f t="shared" si="69"/>
        <v>0</v>
      </c>
      <c r="B135" s="25"/>
      <c r="C135" s="25"/>
      <c r="D135" s="302"/>
      <c r="E135" s="25"/>
      <c r="F135" s="25"/>
      <c r="G135" s="25"/>
      <c r="H135" s="25"/>
      <c r="I135" s="25"/>
      <c r="J135" s="25"/>
      <c r="K135" s="25"/>
      <c r="L135" s="25"/>
      <c r="M135" s="25"/>
      <c r="N135" s="25"/>
      <c r="O135" s="25"/>
      <c r="P135" s="25"/>
      <c r="Q135" s="25"/>
      <c r="R135" s="25"/>
      <c r="S135" s="25"/>
      <c r="T135" s="25"/>
      <c r="U135" s="310"/>
      <c r="V135" s="25"/>
      <c r="W135" s="308"/>
      <c r="X135" s="25"/>
      <c r="Y135" s="79"/>
      <c r="Z135" s="68"/>
      <c r="AA135" s="68"/>
      <c r="AB135" s="68"/>
      <c r="AC135" s="68"/>
      <c r="AD135" s="68"/>
      <c r="AE135" s="68"/>
      <c r="AF135" s="68"/>
      <c r="AG135" s="68"/>
      <c r="AH135" s="211"/>
      <c r="AI135" s="67"/>
      <c r="AJ135" s="67"/>
      <c r="AK135" s="67"/>
      <c r="AL135" s="67"/>
      <c r="AM135" s="67"/>
      <c r="AN135" s="152"/>
      <c r="AO135" s="152"/>
    </row>
    <row r="136" spans="1:41" s="24" customFormat="1" ht="18" customHeight="1" x14ac:dyDescent="0.25">
      <c r="A136" s="205">
        <f t="shared" ref="A136" si="116">IF(A134=0,0,IF(D134&lt;&gt;"",1,0))</f>
        <v>0</v>
      </c>
      <c r="B136" s="203">
        <f>IF(D136&lt;&gt;"",Z136,0)</f>
        <v>0</v>
      </c>
      <c r="C136" s="25"/>
      <c r="D136" s="301"/>
      <c r="E136" s="227" t="str">
        <f>IFERROR(VLOOKUP(D136,Kataloge!$D$2:$F$137,3,FALSE),"")</f>
        <v/>
      </c>
      <c r="F136" s="35" t="s">
        <v>9</v>
      </c>
      <c r="G136" s="142"/>
      <c r="H136" s="35"/>
      <c r="I136" s="90"/>
      <c r="J136" s="35"/>
      <c r="K136" s="90"/>
      <c r="L136" s="35"/>
      <c r="M136" s="90"/>
      <c r="N136" s="35"/>
      <c r="O136" s="90"/>
      <c r="P136" s="35"/>
      <c r="Q136" s="90"/>
      <c r="R136" s="35"/>
      <c r="S136" s="90"/>
      <c r="T136" s="35"/>
      <c r="U136" s="309"/>
      <c r="V136" s="35"/>
      <c r="W136" s="373">
        <f>IF(U136&gt;0,ROUND(ROUND(G136,4)*ROUND(U136,2),2),0)</f>
        <v>0</v>
      </c>
      <c r="X136" s="35"/>
      <c r="Y136" s="79"/>
      <c r="Z136" s="175" t="s">
        <v>117</v>
      </c>
      <c r="AA136" s="157" t="s">
        <v>288</v>
      </c>
      <c r="AB136" s="156">
        <f>IF(AND(I136&lt;&gt;"",SUM(AC136:AG136)&gt;0),1,0)</f>
        <v>0</v>
      </c>
      <c r="AC136" s="155">
        <f>IF(AND(K136&lt;&gt;""),1,0)</f>
        <v>0</v>
      </c>
      <c r="AD136" s="155">
        <f>IF(AND(M136&lt;&gt;""),1,0)</f>
        <v>0</v>
      </c>
      <c r="AE136" s="155">
        <f>IF(AND(O136&lt;&gt;""),1,0)</f>
        <v>0</v>
      </c>
      <c r="AF136" s="155">
        <f>IF(AND(Q136&lt;&gt;""),1,0)</f>
        <v>0</v>
      </c>
      <c r="AG136" s="156">
        <f>IF(S136&lt;&gt;"",1,0)</f>
        <v>0</v>
      </c>
      <c r="AH136" s="212">
        <f t="shared" ref="AH136:AM136" si="117">IF(AB136=1,ROUND($G136,4),0)</f>
        <v>0</v>
      </c>
      <c r="AI136" s="151">
        <f t="shared" si="117"/>
        <v>0</v>
      </c>
      <c r="AJ136" s="151">
        <f t="shared" si="117"/>
        <v>0</v>
      </c>
      <c r="AK136" s="151">
        <f t="shared" si="117"/>
        <v>0</v>
      </c>
      <c r="AL136" s="151">
        <f t="shared" si="117"/>
        <v>0</v>
      </c>
      <c r="AM136" s="151">
        <f t="shared" si="117"/>
        <v>0</v>
      </c>
      <c r="AN136" s="177"/>
      <c r="AO136" s="177"/>
    </row>
    <row r="137" spans="1:41" s="24" customFormat="1" ht="4" customHeight="1" x14ac:dyDescent="0.25">
      <c r="A137" s="205">
        <f t="shared" si="69"/>
        <v>0</v>
      </c>
      <c r="B137" s="25"/>
      <c r="C137" s="25"/>
      <c r="D137" s="302"/>
      <c r="E137" s="25"/>
      <c r="F137" s="25"/>
      <c r="G137" s="25"/>
      <c r="H137" s="25"/>
      <c r="I137" s="25"/>
      <c r="J137" s="25"/>
      <c r="K137" s="25"/>
      <c r="L137" s="25"/>
      <c r="M137" s="25"/>
      <c r="N137" s="25"/>
      <c r="O137" s="25"/>
      <c r="P137" s="25"/>
      <c r="Q137" s="25"/>
      <c r="R137" s="25"/>
      <c r="S137" s="25"/>
      <c r="T137" s="25"/>
      <c r="U137" s="310"/>
      <c r="V137" s="25"/>
      <c r="W137" s="308"/>
      <c r="X137" s="25"/>
      <c r="Y137" s="79"/>
      <c r="Z137" s="68"/>
      <c r="AA137" s="68"/>
      <c r="AB137" s="68"/>
      <c r="AC137" s="68"/>
      <c r="AD137" s="68"/>
      <c r="AE137" s="68"/>
      <c r="AF137" s="68"/>
      <c r="AG137" s="68"/>
      <c r="AH137" s="211"/>
      <c r="AI137" s="67"/>
      <c r="AJ137" s="67"/>
      <c r="AK137" s="67"/>
      <c r="AL137" s="67"/>
      <c r="AM137" s="67"/>
      <c r="AN137" s="152"/>
      <c r="AO137" s="152"/>
    </row>
    <row r="138" spans="1:41" s="24" customFormat="1" ht="18" customHeight="1" x14ac:dyDescent="0.25">
      <c r="A138" s="205">
        <f t="shared" ref="A138" si="118">IF(A136=0,0,IF(D136&lt;&gt;"",1,0))</f>
        <v>0</v>
      </c>
      <c r="B138" s="203">
        <f>IF(D138&lt;&gt;"",Z138,0)</f>
        <v>0</v>
      </c>
      <c r="C138" s="25"/>
      <c r="D138" s="301"/>
      <c r="E138" s="227" t="str">
        <f>IFERROR(VLOOKUP(D138,Kataloge!$D$2:$F$137,3,FALSE),"")</f>
        <v/>
      </c>
      <c r="F138" s="35" t="s">
        <v>9</v>
      </c>
      <c r="G138" s="142"/>
      <c r="H138" s="35"/>
      <c r="I138" s="90"/>
      <c r="J138" s="35"/>
      <c r="K138" s="90"/>
      <c r="L138" s="35"/>
      <c r="M138" s="90"/>
      <c r="N138" s="35"/>
      <c r="O138" s="90"/>
      <c r="P138" s="35"/>
      <c r="Q138" s="90"/>
      <c r="R138" s="35"/>
      <c r="S138" s="90"/>
      <c r="T138" s="35"/>
      <c r="U138" s="309"/>
      <c r="V138" s="35"/>
      <c r="W138" s="373">
        <f>IF(U138&gt;0,ROUND(ROUND(G138,4)*ROUND(U138,2),2),0)</f>
        <v>0</v>
      </c>
      <c r="X138" s="35"/>
      <c r="Y138" s="79"/>
      <c r="Z138" s="175" t="s">
        <v>118</v>
      </c>
      <c r="AA138" s="157" t="s">
        <v>288</v>
      </c>
      <c r="AB138" s="156">
        <f>IF(AND(I138&lt;&gt;"",SUM(AC138:AG138)&gt;0),1,0)</f>
        <v>0</v>
      </c>
      <c r="AC138" s="155">
        <f>IF(AND(K138&lt;&gt;""),1,0)</f>
        <v>0</v>
      </c>
      <c r="AD138" s="155">
        <f>IF(AND(M138&lt;&gt;""),1,0)</f>
        <v>0</v>
      </c>
      <c r="AE138" s="155">
        <f>IF(AND(O138&lt;&gt;""),1,0)</f>
        <v>0</v>
      </c>
      <c r="AF138" s="155">
        <f>IF(AND(Q138&lt;&gt;""),1,0)</f>
        <v>0</v>
      </c>
      <c r="AG138" s="156">
        <f>IF(S138&lt;&gt;"",1,0)</f>
        <v>0</v>
      </c>
      <c r="AH138" s="212">
        <f t="shared" ref="AH138:AM138" si="119">IF(AB138=1,ROUND($G138,4),0)</f>
        <v>0</v>
      </c>
      <c r="AI138" s="151">
        <f t="shared" si="119"/>
        <v>0</v>
      </c>
      <c r="AJ138" s="151">
        <f t="shared" si="119"/>
        <v>0</v>
      </c>
      <c r="AK138" s="151">
        <f t="shared" si="119"/>
        <v>0</v>
      </c>
      <c r="AL138" s="151">
        <f t="shared" si="119"/>
        <v>0</v>
      </c>
      <c r="AM138" s="151">
        <f t="shared" si="119"/>
        <v>0</v>
      </c>
      <c r="AN138" s="177"/>
      <c r="AO138" s="177"/>
    </row>
    <row r="139" spans="1:41" s="24" customFormat="1" ht="4" customHeight="1" x14ac:dyDescent="0.25">
      <c r="A139" s="205">
        <f t="shared" si="69"/>
        <v>0</v>
      </c>
      <c r="B139" s="25"/>
      <c r="C139" s="25"/>
      <c r="D139" s="302"/>
      <c r="E139" s="25"/>
      <c r="F139" s="25"/>
      <c r="G139" s="25"/>
      <c r="H139" s="25"/>
      <c r="I139" s="25"/>
      <c r="J139" s="25"/>
      <c r="K139" s="25"/>
      <c r="L139" s="25"/>
      <c r="M139" s="25"/>
      <c r="N139" s="25"/>
      <c r="O139" s="25"/>
      <c r="P139" s="25"/>
      <c r="Q139" s="25"/>
      <c r="R139" s="25"/>
      <c r="S139" s="25"/>
      <c r="T139" s="25"/>
      <c r="U139" s="310"/>
      <c r="V139" s="25"/>
      <c r="W139" s="308"/>
      <c r="X139" s="25"/>
      <c r="Y139" s="79"/>
      <c r="Z139" s="68"/>
      <c r="AA139" s="68"/>
      <c r="AB139" s="68"/>
      <c r="AC139" s="68"/>
      <c r="AD139" s="68"/>
      <c r="AE139" s="68"/>
      <c r="AF139" s="68"/>
      <c r="AG139" s="68"/>
      <c r="AH139" s="211"/>
      <c r="AI139" s="67"/>
      <c r="AJ139" s="67"/>
      <c r="AK139" s="67"/>
      <c r="AL139" s="67"/>
      <c r="AM139" s="67"/>
      <c r="AN139" s="152"/>
      <c r="AO139" s="152"/>
    </row>
    <row r="140" spans="1:41" s="24" customFormat="1" ht="18" customHeight="1" x14ac:dyDescent="0.25">
      <c r="A140" s="205">
        <f t="shared" ref="A140" si="120">IF(A138=0,0,IF(D138&lt;&gt;"",1,0))</f>
        <v>0</v>
      </c>
      <c r="B140" s="203">
        <f>IF(D140&lt;&gt;"",Z140,0)</f>
        <v>0</v>
      </c>
      <c r="C140" s="25"/>
      <c r="D140" s="301"/>
      <c r="E140" s="227" t="str">
        <f>IFERROR(VLOOKUP(D140,Kataloge!$D$2:$F$137,3,FALSE),"")</f>
        <v/>
      </c>
      <c r="F140" s="35" t="s">
        <v>9</v>
      </c>
      <c r="G140" s="142"/>
      <c r="H140" s="35"/>
      <c r="I140" s="90"/>
      <c r="J140" s="35"/>
      <c r="K140" s="90"/>
      <c r="L140" s="35"/>
      <c r="M140" s="90"/>
      <c r="N140" s="35"/>
      <c r="O140" s="90"/>
      <c r="P140" s="35"/>
      <c r="Q140" s="90"/>
      <c r="R140" s="35"/>
      <c r="S140" s="90"/>
      <c r="T140" s="35"/>
      <c r="U140" s="309"/>
      <c r="V140" s="35"/>
      <c r="W140" s="373">
        <f>IF(U140&gt;0,ROUND(ROUND(G140,4)*ROUND(U140,2),2),0)</f>
        <v>0</v>
      </c>
      <c r="X140" s="35"/>
      <c r="Y140" s="79"/>
      <c r="Z140" s="175" t="s">
        <v>119</v>
      </c>
      <c r="AA140" s="157" t="s">
        <v>288</v>
      </c>
      <c r="AB140" s="156">
        <f>IF(AND(I140&lt;&gt;"",SUM(AC140:AG140)&gt;0),1,0)</f>
        <v>0</v>
      </c>
      <c r="AC140" s="155">
        <f>IF(AND(K140&lt;&gt;""),1,0)</f>
        <v>0</v>
      </c>
      <c r="AD140" s="155">
        <f>IF(AND(M140&lt;&gt;""),1,0)</f>
        <v>0</v>
      </c>
      <c r="AE140" s="155">
        <f>IF(AND(O140&lt;&gt;""),1,0)</f>
        <v>0</v>
      </c>
      <c r="AF140" s="155">
        <f>IF(AND(Q140&lt;&gt;""),1,0)</f>
        <v>0</v>
      </c>
      <c r="AG140" s="156">
        <f>IF(S140&lt;&gt;"",1,0)</f>
        <v>0</v>
      </c>
      <c r="AH140" s="212">
        <f t="shared" ref="AH140:AM140" si="121">IF(AB140=1,ROUND($G140,4),0)</f>
        <v>0</v>
      </c>
      <c r="AI140" s="151">
        <f t="shared" si="121"/>
        <v>0</v>
      </c>
      <c r="AJ140" s="151">
        <f t="shared" si="121"/>
        <v>0</v>
      </c>
      <c r="AK140" s="151">
        <f t="shared" si="121"/>
        <v>0</v>
      </c>
      <c r="AL140" s="151">
        <f t="shared" si="121"/>
        <v>0</v>
      </c>
      <c r="AM140" s="151">
        <f t="shared" si="121"/>
        <v>0</v>
      </c>
      <c r="AN140" s="177"/>
      <c r="AO140" s="177"/>
    </row>
    <row r="141" spans="1:41" s="24" customFormat="1" ht="4" customHeight="1" x14ac:dyDescent="0.25">
      <c r="A141" s="205">
        <f t="shared" si="69"/>
        <v>0</v>
      </c>
      <c r="B141" s="25"/>
      <c r="C141" s="25"/>
      <c r="D141" s="302"/>
      <c r="E141" s="25"/>
      <c r="F141" s="25"/>
      <c r="G141" s="25"/>
      <c r="H141" s="25"/>
      <c r="I141" s="25"/>
      <c r="J141" s="25"/>
      <c r="K141" s="25"/>
      <c r="L141" s="25"/>
      <c r="M141" s="25"/>
      <c r="N141" s="25"/>
      <c r="O141" s="25"/>
      <c r="P141" s="25"/>
      <c r="Q141" s="25"/>
      <c r="R141" s="25"/>
      <c r="S141" s="25"/>
      <c r="T141" s="25"/>
      <c r="U141" s="310"/>
      <c r="V141" s="25"/>
      <c r="W141" s="308"/>
      <c r="X141" s="25"/>
      <c r="Y141" s="79"/>
      <c r="Z141" s="68"/>
      <c r="AA141" s="68"/>
      <c r="AB141" s="68"/>
      <c r="AC141" s="68"/>
      <c r="AD141" s="68"/>
      <c r="AE141" s="68"/>
      <c r="AF141" s="68"/>
      <c r="AG141" s="68"/>
      <c r="AH141" s="211"/>
      <c r="AI141" s="67"/>
      <c r="AJ141" s="67"/>
      <c r="AK141" s="67"/>
      <c r="AL141" s="67"/>
      <c r="AM141" s="67"/>
      <c r="AN141" s="152"/>
      <c r="AO141" s="152"/>
    </row>
    <row r="142" spans="1:41" s="24" customFormat="1" ht="18" customHeight="1" x14ac:dyDescent="0.25">
      <c r="A142" s="205">
        <f t="shared" ref="A142" si="122">IF(A140=0,0,IF(D140&lt;&gt;"",1,0))</f>
        <v>0</v>
      </c>
      <c r="B142" s="203">
        <f>IF(D142&lt;&gt;"",Z142,0)</f>
        <v>0</v>
      </c>
      <c r="C142" s="25"/>
      <c r="D142" s="301"/>
      <c r="E142" s="227" t="str">
        <f>IFERROR(VLOOKUP(D142,Kataloge!$D$2:$F$137,3,FALSE),"")</f>
        <v/>
      </c>
      <c r="F142" s="35" t="s">
        <v>9</v>
      </c>
      <c r="G142" s="142"/>
      <c r="H142" s="35"/>
      <c r="I142" s="90"/>
      <c r="J142" s="35"/>
      <c r="K142" s="90"/>
      <c r="L142" s="35"/>
      <c r="M142" s="90"/>
      <c r="N142" s="35"/>
      <c r="O142" s="90"/>
      <c r="P142" s="35"/>
      <c r="Q142" s="90"/>
      <c r="R142" s="35"/>
      <c r="S142" s="90"/>
      <c r="T142" s="35"/>
      <c r="U142" s="309"/>
      <c r="V142" s="35"/>
      <c r="W142" s="373">
        <f>IF(U142&gt;0,ROUND(ROUND(G142,4)*ROUND(U142,2),2),0)</f>
        <v>0</v>
      </c>
      <c r="X142" s="35"/>
      <c r="Y142" s="79"/>
      <c r="Z142" s="175" t="s">
        <v>120</v>
      </c>
      <c r="AA142" s="157" t="s">
        <v>288</v>
      </c>
      <c r="AB142" s="156">
        <f>IF(AND(I142&lt;&gt;"",SUM(AC142:AG142)&gt;0),1,0)</f>
        <v>0</v>
      </c>
      <c r="AC142" s="155">
        <f>IF(AND(K142&lt;&gt;""),1,0)</f>
        <v>0</v>
      </c>
      <c r="AD142" s="155">
        <f>IF(AND(M142&lt;&gt;""),1,0)</f>
        <v>0</v>
      </c>
      <c r="AE142" s="155">
        <f>IF(AND(O142&lt;&gt;""),1,0)</f>
        <v>0</v>
      </c>
      <c r="AF142" s="155">
        <f>IF(AND(Q142&lt;&gt;""),1,0)</f>
        <v>0</v>
      </c>
      <c r="AG142" s="156">
        <f>IF(S142&lt;&gt;"",1,0)</f>
        <v>0</v>
      </c>
      <c r="AH142" s="212">
        <f t="shared" ref="AH142:AM142" si="123">IF(AB142=1,ROUND($G142,4),0)</f>
        <v>0</v>
      </c>
      <c r="AI142" s="151">
        <f t="shared" si="123"/>
        <v>0</v>
      </c>
      <c r="AJ142" s="151">
        <f t="shared" si="123"/>
        <v>0</v>
      </c>
      <c r="AK142" s="151">
        <f t="shared" si="123"/>
        <v>0</v>
      </c>
      <c r="AL142" s="151">
        <f t="shared" si="123"/>
        <v>0</v>
      </c>
      <c r="AM142" s="151">
        <f t="shared" si="123"/>
        <v>0</v>
      </c>
      <c r="AN142" s="177"/>
      <c r="AO142" s="177"/>
    </row>
    <row r="143" spans="1:41" s="24" customFormat="1" ht="4" customHeight="1" x14ac:dyDescent="0.25">
      <c r="A143" s="205">
        <f t="shared" si="69"/>
        <v>0</v>
      </c>
      <c r="B143" s="25"/>
      <c r="C143" s="25"/>
      <c r="D143" s="302"/>
      <c r="E143" s="25"/>
      <c r="F143" s="25"/>
      <c r="G143" s="25"/>
      <c r="H143" s="25"/>
      <c r="I143" s="25"/>
      <c r="J143" s="25"/>
      <c r="K143" s="25"/>
      <c r="L143" s="25"/>
      <c r="M143" s="25"/>
      <c r="N143" s="25"/>
      <c r="O143" s="25"/>
      <c r="P143" s="25"/>
      <c r="Q143" s="25"/>
      <c r="R143" s="25"/>
      <c r="S143" s="25"/>
      <c r="T143" s="25"/>
      <c r="U143" s="310"/>
      <c r="V143" s="25"/>
      <c r="W143" s="308"/>
      <c r="X143" s="25"/>
      <c r="Y143" s="79"/>
      <c r="Z143" s="68"/>
      <c r="AA143" s="68"/>
      <c r="AB143" s="68"/>
      <c r="AC143" s="68"/>
      <c r="AD143" s="68"/>
      <c r="AE143" s="68"/>
      <c r="AF143" s="68"/>
      <c r="AG143" s="68"/>
      <c r="AH143" s="211"/>
      <c r="AI143" s="67"/>
      <c r="AJ143" s="67"/>
      <c r="AK143" s="67"/>
      <c r="AL143" s="67"/>
      <c r="AM143" s="67"/>
      <c r="AN143" s="152"/>
      <c r="AO143" s="152"/>
    </row>
    <row r="144" spans="1:41" s="24" customFormat="1" ht="18" customHeight="1" x14ac:dyDescent="0.25">
      <c r="A144" s="205">
        <f t="shared" ref="A144" si="124">IF(A142=0,0,IF(D142&lt;&gt;"",1,0))</f>
        <v>0</v>
      </c>
      <c r="B144" s="203">
        <f>IF(D144&lt;&gt;"",Z144,0)</f>
        <v>0</v>
      </c>
      <c r="C144" s="25"/>
      <c r="D144" s="301"/>
      <c r="E144" s="227" t="str">
        <f>IFERROR(VLOOKUP(D144,Kataloge!$D$2:$F$137,3,FALSE),"")</f>
        <v/>
      </c>
      <c r="F144" s="35" t="s">
        <v>9</v>
      </c>
      <c r="G144" s="142"/>
      <c r="H144" s="35"/>
      <c r="I144" s="90"/>
      <c r="J144" s="35"/>
      <c r="K144" s="90"/>
      <c r="L144" s="35"/>
      <c r="M144" s="90"/>
      <c r="N144" s="35"/>
      <c r="O144" s="90"/>
      <c r="P144" s="35"/>
      <c r="Q144" s="90"/>
      <c r="R144" s="35"/>
      <c r="S144" s="90"/>
      <c r="T144" s="35"/>
      <c r="U144" s="309"/>
      <c r="V144" s="35"/>
      <c r="W144" s="373">
        <f>IF(U144&gt;0,ROUND(ROUND(G144,4)*ROUND(U144,2),2),0)</f>
        <v>0</v>
      </c>
      <c r="X144" s="35"/>
      <c r="Y144" s="79"/>
      <c r="Z144" s="175" t="s">
        <v>121</v>
      </c>
      <c r="AA144" s="157" t="s">
        <v>288</v>
      </c>
      <c r="AB144" s="156">
        <f>IF(AND(I144&lt;&gt;"",SUM(AC144:AG144)&gt;0),1,0)</f>
        <v>0</v>
      </c>
      <c r="AC144" s="155">
        <f>IF(AND(K144&lt;&gt;""),1,0)</f>
        <v>0</v>
      </c>
      <c r="AD144" s="155">
        <f>IF(AND(M144&lt;&gt;""),1,0)</f>
        <v>0</v>
      </c>
      <c r="AE144" s="155">
        <f>IF(AND(O144&lt;&gt;""),1,0)</f>
        <v>0</v>
      </c>
      <c r="AF144" s="155">
        <f>IF(AND(Q144&lt;&gt;""),1,0)</f>
        <v>0</v>
      </c>
      <c r="AG144" s="156">
        <f>IF(S144&lt;&gt;"",1,0)</f>
        <v>0</v>
      </c>
      <c r="AH144" s="212">
        <f t="shared" ref="AH144:AM144" si="125">IF(AB144=1,ROUND($G144,4),0)</f>
        <v>0</v>
      </c>
      <c r="AI144" s="151">
        <f t="shared" si="125"/>
        <v>0</v>
      </c>
      <c r="AJ144" s="151">
        <f t="shared" si="125"/>
        <v>0</v>
      </c>
      <c r="AK144" s="151">
        <f t="shared" si="125"/>
        <v>0</v>
      </c>
      <c r="AL144" s="151">
        <f t="shared" si="125"/>
        <v>0</v>
      </c>
      <c r="AM144" s="151">
        <f t="shared" si="125"/>
        <v>0</v>
      </c>
      <c r="AN144" s="177"/>
      <c r="AO144" s="177"/>
    </row>
    <row r="145" spans="1:41" s="24" customFormat="1" ht="4" customHeight="1" x14ac:dyDescent="0.25">
      <c r="A145" s="205">
        <f t="shared" si="69"/>
        <v>0</v>
      </c>
      <c r="B145" s="25"/>
      <c r="C145" s="25"/>
      <c r="D145" s="302"/>
      <c r="E145" s="25"/>
      <c r="F145" s="25"/>
      <c r="G145" s="25"/>
      <c r="H145" s="25"/>
      <c r="I145" s="25"/>
      <c r="J145" s="25"/>
      <c r="K145" s="25"/>
      <c r="L145" s="25"/>
      <c r="M145" s="25"/>
      <c r="N145" s="25"/>
      <c r="O145" s="25"/>
      <c r="P145" s="25"/>
      <c r="Q145" s="25"/>
      <c r="R145" s="25"/>
      <c r="S145" s="25"/>
      <c r="T145" s="25"/>
      <c r="U145" s="310"/>
      <c r="V145" s="25"/>
      <c r="W145" s="308"/>
      <c r="X145" s="25"/>
      <c r="Y145" s="79"/>
      <c r="Z145" s="68"/>
      <c r="AA145" s="68"/>
      <c r="AB145" s="68"/>
      <c r="AC145" s="68"/>
      <c r="AD145" s="68"/>
      <c r="AE145" s="68"/>
      <c r="AF145" s="68"/>
      <c r="AG145" s="68"/>
      <c r="AH145" s="211"/>
      <c r="AI145" s="67"/>
      <c r="AJ145" s="67"/>
      <c r="AK145" s="67"/>
      <c r="AL145" s="67"/>
      <c r="AM145" s="67"/>
      <c r="AN145" s="152"/>
      <c r="AO145" s="152"/>
    </row>
    <row r="146" spans="1:41" s="24" customFormat="1" ht="18" customHeight="1" x14ac:dyDescent="0.25">
      <c r="A146" s="205">
        <f t="shared" ref="A146" si="126">IF(A144=0,0,IF(D144&lt;&gt;"",1,0))</f>
        <v>0</v>
      </c>
      <c r="B146" s="203">
        <f>IF(D146&lt;&gt;"",Z146,0)</f>
        <v>0</v>
      </c>
      <c r="C146" s="25"/>
      <c r="D146" s="301"/>
      <c r="E146" s="227" t="str">
        <f>IFERROR(VLOOKUP(D146,Kataloge!$D$2:$F$137,3,FALSE),"")</f>
        <v/>
      </c>
      <c r="F146" s="35" t="s">
        <v>9</v>
      </c>
      <c r="G146" s="142"/>
      <c r="H146" s="35"/>
      <c r="I146" s="90"/>
      <c r="J146" s="35"/>
      <c r="K146" s="90"/>
      <c r="L146" s="35"/>
      <c r="M146" s="90"/>
      <c r="N146" s="35"/>
      <c r="O146" s="90"/>
      <c r="P146" s="35"/>
      <c r="Q146" s="90"/>
      <c r="R146" s="35"/>
      <c r="S146" s="90"/>
      <c r="T146" s="35"/>
      <c r="U146" s="309"/>
      <c r="V146" s="35"/>
      <c r="W146" s="373">
        <f>IF(U146&gt;0,ROUND(ROUND(G146,4)*ROUND(U146,2),2),0)</f>
        <v>0</v>
      </c>
      <c r="X146" s="35"/>
      <c r="Y146" s="79"/>
      <c r="Z146" s="175" t="s">
        <v>122</v>
      </c>
      <c r="AA146" s="157" t="s">
        <v>288</v>
      </c>
      <c r="AB146" s="156">
        <f>IF(AND(I146&lt;&gt;"",SUM(AC146:AG146)&gt;0),1,0)</f>
        <v>0</v>
      </c>
      <c r="AC146" s="155">
        <f>IF(AND(K146&lt;&gt;""),1,0)</f>
        <v>0</v>
      </c>
      <c r="AD146" s="155">
        <f>IF(AND(M146&lt;&gt;""),1,0)</f>
        <v>0</v>
      </c>
      <c r="AE146" s="155">
        <f>IF(AND(O146&lt;&gt;""),1,0)</f>
        <v>0</v>
      </c>
      <c r="AF146" s="155">
        <f>IF(AND(Q146&lt;&gt;""),1,0)</f>
        <v>0</v>
      </c>
      <c r="AG146" s="156">
        <f>IF(S146&lt;&gt;"",1,0)</f>
        <v>0</v>
      </c>
      <c r="AH146" s="212">
        <f t="shared" ref="AH146:AM146" si="127">IF(AB146=1,ROUND($G146,4),0)</f>
        <v>0</v>
      </c>
      <c r="AI146" s="151">
        <f t="shared" si="127"/>
        <v>0</v>
      </c>
      <c r="AJ146" s="151">
        <f t="shared" si="127"/>
        <v>0</v>
      </c>
      <c r="AK146" s="151">
        <f t="shared" si="127"/>
        <v>0</v>
      </c>
      <c r="AL146" s="151">
        <f t="shared" si="127"/>
        <v>0</v>
      </c>
      <c r="AM146" s="151">
        <f t="shared" si="127"/>
        <v>0</v>
      </c>
      <c r="AN146" s="177"/>
      <c r="AO146" s="177"/>
    </row>
    <row r="147" spans="1:41" s="24" customFormat="1" ht="4" customHeight="1" x14ac:dyDescent="0.25">
      <c r="A147" s="205">
        <f t="shared" si="69"/>
        <v>0</v>
      </c>
      <c r="B147" s="25"/>
      <c r="C147" s="25"/>
      <c r="D147" s="302"/>
      <c r="E147" s="25"/>
      <c r="F147" s="25"/>
      <c r="G147" s="25"/>
      <c r="H147" s="25"/>
      <c r="I147" s="25"/>
      <c r="J147" s="25"/>
      <c r="K147" s="25"/>
      <c r="L147" s="25"/>
      <c r="M147" s="25"/>
      <c r="N147" s="25"/>
      <c r="O147" s="25"/>
      <c r="P147" s="25"/>
      <c r="Q147" s="25"/>
      <c r="R147" s="25"/>
      <c r="S147" s="25"/>
      <c r="T147" s="25"/>
      <c r="U147" s="310"/>
      <c r="V147" s="25"/>
      <c r="W147" s="308"/>
      <c r="X147" s="25"/>
      <c r="Y147" s="79"/>
      <c r="Z147" s="68"/>
      <c r="AA147" s="68"/>
      <c r="AB147" s="68"/>
      <c r="AC147" s="68"/>
      <c r="AD147" s="68"/>
      <c r="AE147" s="68"/>
      <c r="AF147" s="68"/>
      <c r="AG147" s="68"/>
      <c r="AH147" s="211"/>
      <c r="AI147" s="67"/>
      <c r="AJ147" s="67"/>
      <c r="AK147" s="67"/>
      <c r="AL147" s="67"/>
      <c r="AM147" s="67"/>
      <c r="AN147" s="152"/>
      <c r="AO147" s="152"/>
    </row>
    <row r="148" spans="1:41" s="24" customFormat="1" ht="18" customHeight="1" x14ac:dyDescent="0.25">
      <c r="A148" s="205">
        <f t="shared" ref="A148" si="128">IF(A146=0,0,IF(D146&lt;&gt;"",1,0))</f>
        <v>0</v>
      </c>
      <c r="B148" s="203">
        <f>IF(D148&lt;&gt;"",Z148,0)</f>
        <v>0</v>
      </c>
      <c r="C148" s="25"/>
      <c r="D148" s="301"/>
      <c r="E148" s="227" t="str">
        <f>IFERROR(VLOOKUP(D148,Kataloge!$D$2:$F$137,3,FALSE),"")</f>
        <v/>
      </c>
      <c r="F148" s="35" t="s">
        <v>9</v>
      </c>
      <c r="G148" s="142"/>
      <c r="H148" s="35"/>
      <c r="I148" s="90"/>
      <c r="J148" s="35"/>
      <c r="K148" s="90"/>
      <c r="L148" s="35"/>
      <c r="M148" s="90"/>
      <c r="N148" s="35"/>
      <c r="O148" s="90"/>
      <c r="P148" s="35"/>
      <c r="Q148" s="90"/>
      <c r="R148" s="35"/>
      <c r="S148" s="90"/>
      <c r="T148" s="35"/>
      <c r="U148" s="309"/>
      <c r="V148" s="35"/>
      <c r="W148" s="373">
        <f>IF(U148&gt;0,ROUND(ROUND(G148,4)*ROUND(U148,2),2),0)</f>
        <v>0</v>
      </c>
      <c r="X148" s="35"/>
      <c r="Y148" s="79"/>
      <c r="Z148" s="175" t="s">
        <v>123</v>
      </c>
      <c r="AA148" s="157" t="s">
        <v>288</v>
      </c>
      <c r="AB148" s="156">
        <f>IF(AND(I148&lt;&gt;"",SUM(AC148:AG148)&gt;0),1,0)</f>
        <v>0</v>
      </c>
      <c r="AC148" s="155">
        <f>IF(AND(K148&lt;&gt;""),1,0)</f>
        <v>0</v>
      </c>
      <c r="AD148" s="155">
        <f>IF(AND(M148&lt;&gt;""),1,0)</f>
        <v>0</v>
      </c>
      <c r="AE148" s="155">
        <f>IF(AND(O148&lt;&gt;""),1,0)</f>
        <v>0</v>
      </c>
      <c r="AF148" s="155">
        <f>IF(AND(Q148&lt;&gt;""),1,0)</f>
        <v>0</v>
      </c>
      <c r="AG148" s="156">
        <f>IF(S148&lt;&gt;"",1,0)</f>
        <v>0</v>
      </c>
      <c r="AH148" s="212">
        <f t="shared" ref="AH148:AM148" si="129">IF(AB148=1,ROUND($G148,4),0)</f>
        <v>0</v>
      </c>
      <c r="AI148" s="151">
        <f t="shared" si="129"/>
        <v>0</v>
      </c>
      <c r="AJ148" s="151">
        <f t="shared" si="129"/>
        <v>0</v>
      </c>
      <c r="AK148" s="151">
        <f t="shared" si="129"/>
        <v>0</v>
      </c>
      <c r="AL148" s="151">
        <f t="shared" si="129"/>
        <v>0</v>
      </c>
      <c r="AM148" s="151">
        <f t="shared" si="129"/>
        <v>0</v>
      </c>
      <c r="AN148" s="177"/>
      <c r="AO148" s="177"/>
    </row>
    <row r="149" spans="1:41" s="24" customFormat="1" ht="4" customHeight="1" x14ac:dyDescent="0.25">
      <c r="A149" s="205">
        <f t="shared" si="69"/>
        <v>0</v>
      </c>
      <c r="B149" s="25"/>
      <c r="C149" s="25"/>
      <c r="D149" s="302"/>
      <c r="E149" s="25"/>
      <c r="F149" s="25"/>
      <c r="G149" s="25"/>
      <c r="H149" s="25"/>
      <c r="I149" s="25"/>
      <c r="J149" s="25"/>
      <c r="K149" s="25"/>
      <c r="L149" s="25"/>
      <c r="M149" s="25"/>
      <c r="N149" s="25"/>
      <c r="O149" s="25"/>
      <c r="P149" s="25"/>
      <c r="Q149" s="25"/>
      <c r="R149" s="25"/>
      <c r="S149" s="25"/>
      <c r="T149" s="25"/>
      <c r="U149" s="310"/>
      <c r="V149" s="25"/>
      <c r="W149" s="308"/>
      <c r="X149" s="25"/>
      <c r="Y149" s="79"/>
      <c r="Z149" s="68"/>
      <c r="AA149" s="68"/>
      <c r="AB149" s="68"/>
      <c r="AC149" s="68"/>
      <c r="AD149" s="68"/>
      <c r="AE149" s="68"/>
      <c r="AF149" s="68"/>
      <c r="AG149" s="68"/>
      <c r="AH149" s="211"/>
      <c r="AI149" s="67"/>
      <c r="AJ149" s="67"/>
      <c r="AK149" s="67"/>
      <c r="AL149" s="67"/>
      <c r="AM149" s="67"/>
      <c r="AN149" s="152"/>
      <c r="AO149" s="152"/>
    </row>
    <row r="150" spans="1:41" s="24" customFormat="1" ht="18" customHeight="1" x14ac:dyDescent="0.25">
      <c r="A150" s="205">
        <f t="shared" ref="A150" si="130">IF(A148=0,0,IF(D148&lt;&gt;"",1,0))</f>
        <v>0</v>
      </c>
      <c r="B150" s="203">
        <f>IF(D150&lt;&gt;"",Z150,0)</f>
        <v>0</v>
      </c>
      <c r="C150" s="25"/>
      <c r="D150" s="301"/>
      <c r="E150" s="227" t="str">
        <f>IFERROR(VLOOKUP(D150,Kataloge!$D$2:$F$137,3,FALSE),"")</f>
        <v/>
      </c>
      <c r="F150" s="35" t="s">
        <v>9</v>
      </c>
      <c r="G150" s="142"/>
      <c r="H150" s="35"/>
      <c r="I150" s="90"/>
      <c r="J150" s="35"/>
      <c r="K150" s="90"/>
      <c r="L150" s="35"/>
      <c r="M150" s="90"/>
      <c r="N150" s="35"/>
      <c r="O150" s="90"/>
      <c r="P150" s="35"/>
      <c r="Q150" s="90"/>
      <c r="R150" s="35"/>
      <c r="S150" s="90"/>
      <c r="T150" s="35"/>
      <c r="U150" s="309"/>
      <c r="V150" s="35"/>
      <c r="W150" s="373">
        <f>IF(U150&gt;0,ROUND(ROUND(G150,4)*ROUND(U150,2),2),0)</f>
        <v>0</v>
      </c>
      <c r="X150" s="35"/>
      <c r="Y150" s="79"/>
      <c r="Z150" s="175" t="s">
        <v>124</v>
      </c>
      <c r="AA150" s="157" t="s">
        <v>288</v>
      </c>
      <c r="AB150" s="156">
        <f>IF(AND(I150&lt;&gt;"",SUM(AC150:AG150)&gt;0),1,0)</f>
        <v>0</v>
      </c>
      <c r="AC150" s="155">
        <f>IF(AND(K150&lt;&gt;""),1,0)</f>
        <v>0</v>
      </c>
      <c r="AD150" s="155">
        <f>IF(AND(M150&lt;&gt;""),1,0)</f>
        <v>0</v>
      </c>
      <c r="AE150" s="155">
        <f>IF(AND(O150&lt;&gt;""),1,0)</f>
        <v>0</v>
      </c>
      <c r="AF150" s="155">
        <f>IF(AND(Q150&lt;&gt;""),1,0)</f>
        <v>0</v>
      </c>
      <c r="AG150" s="156">
        <f>IF(S150&lt;&gt;"",1,0)</f>
        <v>0</v>
      </c>
      <c r="AH150" s="212">
        <f t="shared" ref="AH150:AM150" si="131">IF(AB150=1,ROUND($G150,4),0)</f>
        <v>0</v>
      </c>
      <c r="AI150" s="151">
        <f t="shared" si="131"/>
        <v>0</v>
      </c>
      <c r="AJ150" s="151">
        <f t="shared" si="131"/>
        <v>0</v>
      </c>
      <c r="AK150" s="151">
        <f t="shared" si="131"/>
        <v>0</v>
      </c>
      <c r="AL150" s="151">
        <f t="shared" si="131"/>
        <v>0</v>
      </c>
      <c r="AM150" s="151">
        <f t="shared" si="131"/>
        <v>0</v>
      </c>
      <c r="AN150" s="177"/>
      <c r="AO150" s="177"/>
    </row>
    <row r="151" spans="1:41" s="24" customFormat="1" ht="4" customHeight="1" x14ac:dyDescent="0.25">
      <c r="A151" s="205">
        <f t="shared" si="69"/>
        <v>0</v>
      </c>
      <c r="B151" s="25"/>
      <c r="C151" s="25"/>
      <c r="D151" s="302"/>
      <c r="E151" s="25"/>
      <c r="F151" s="25"/>
      <c r="G151" s="25"/>
      <c r="H151" s="25"/>
      <c r="I151" s="25"/>
      <c r="J151" s="25"/>
      <c r="K151" s="25"/>
      <c r="L151" s="25"/>
      <c r="M151" s="25"/>
      <c r="N151" s="25"/>
      <c r="O151" s="25"/>
      <c r="P151" s="25"/>
      <c r="Q151" s="25"/>
      <c r="R151" s="25"/>
      <c r="S151" s="25"/>
      <c r="T151" s="25"/>
      <c r="U151" s="310"/>
      <c r="V151" s="25"/>
      <c r="W151" s="308"/>
      <c r="X151" s="25"/>
      <c r="Y151" s="79"/>
      <c r="Z151" s="68"/>
      <c r="AA151" s="68"/>
      <c r="AB151" s="68"/>
      <c r="AC151" s="68"/>
      <c r="AD151" s="68"/>
      <c r="AE151" s="68"/>
      <c r="AF151" s="68"/>
      <c r="AG151" s="68"/>
      <c r="AH151" s="211"/>
      <c r="AI151" s="67"/>
      <c r="AJ151" s="67"/>
      <c r="AK151" s="67"/>
      <c r="AL151" s="67"/>
      <c r="AM151" s="67"/>
      <c r="AN151" s="152"/>
      <c r="AO151" s="152"/>
    </row>
    <row r="152" spans="1:41" s="24" customFormat="1" ht="18" customHeight="1" x14ac:dyDescent="0.25">
      <c r="A152" s="205">
        <f t="shared" ref="A152" si="132">IF(A150=0,0,IF(D150&lt;&gt;"",1,0))</f>
        <v>0</v>
      </c>
      <c r="B152" s="203">
        <f>IF(D152&lt;&gt;"",Z152,0)</f>
        <v>0</v>
      </c>
      <c r="C152" s="25"/>
      <c r="D152" s="301"/>
      <c r="E152" s="227" t="str">
        <f>IFERROR(VLOOKUP(D152,Kataloge!$D$2:$F$137,3,FALSE),"")</f>
        <v/>
      </c>
      <c r="F152" s="35" t="s">
        <v>9</v>
      </c>
      <c r="G152" s="142"/>
      <c r="H152" s="35"/>
      <c r="I152" s="90"/>
      <c r="J152" s="35"/>
      <c r="K152" s="90"/>
      <c r="L152" s="35"/>
      <c r="M152" s="90"/>
      <c r="N152" s="35"/>
      <c r="O152" s="90"/>
      <c r="P152" s="35"/>
      <c r="Q152" s="90"/>
      <c r="R152" s="35"/>
      <c r="S152" s="90"/>
      <c r="T152" s="35"/>
      <c r="U152" s="309"/>
      <c r="V152" s="35"/>
      <c r="W152" s="373">
        <f>IF(U152&gt;0,ROUND(ROUND(G152,4)*ROUND(U152,2),2),0)</f>
        <v>0</v>
      </c>
      <c r="X152" s="35"/>
      <c r="Y152" s="79"/>
      <c r="Z152" s="175" t="s">
        <v>125</v>
      </c>
      <c r="AA152" s="157" t="s">
        <v>288</v>
      </c>
      <c r="AB152" s="156">
        <f>IF(AND(I152&lt;&gt;"",SUM(AC152:AG152)&gt;0),1,0)</f>
        <v>0</v>
      </c>
      <c r="AC152" s="155">
        <f>IF(AND(K152&lt;&gt;""),1,0)</f>
        <v>0</v>
      </c>
      <c r="AD152" s="155">
        <f>IF(AND(M152&lt;&gt;""),1,0)</f>
        <v>0</v>
      </c>
      <c r="AE152" s="155">
        <f>IF(AND(O152&lt;&gt;""),1,0)</f>
        <v>0</v>
      </c>
      <c r="AF152" s="155">
        <f>IF(AND(Q152&lt;&gt;""),1,0)</f>
        <v>0</v>
      </c>
      <c r="AG152" s="156">
        <f>IF(S152&lt;&gt;"",1,0)</f>
        <v>0</v>
      </c>
      <c r="AH152" s="212">
        <f t="shared" ref="AH152:AM152" si="133">IF(AB152=1,ROUND($G152,4),0)</f>
        <v>0</v>
      </c>
      <c r="AI152" s="151">
        <f t="shared" si="133"/>
        <v>0</v>
      </c>
      <c r="AJ152" s="151">
        <f t="shared" si="133"/>
        <v>0</v>
      </c>
      <c r="AK152" s="151">
        <f t="shared" si="133"/>
        <v>0</v>
      </c>
      <c r="AL152" s="151">
        <f t="shared" si="133"/>
        <v>0</v>
      </c>
      <c r="AM152" s="151">
        <f t="shared" si="133"/>
        <v>0</v>
      </c>
      <c r="AN152" s="177"/>
      <c r="AO152" s="177"/>
    </row>
    <row r="153" spans="1:41" s="24" customFormat="1" ht="4" customHeight="1" x14ac:dyDescent="0.25">
      <c r="A153" s="205">
        <f t="shared" ref="A153:A215" si="134">A152</f>
        <v>0</v>
      </c>
      <c r="B153" s="25"/>
      <c r="C153" s="25"/>
      <c r="D153" s="302"/>
      <c r="E153" s="25"/>
      <c r="F153" s="25"/>
      <c r="G153" s="25"/>
      <c r="H153" s="25"/>
      <c r="I153" s="25"/>
      <c r="J153" s="25"/>
      <c r="K153" s="25"/>
      <c r="L153" s="25"/>
      <c r="M153" s="25"/>
      <c r="N153" s="25"/>
      <c r="O153" s="25"/>
      <c r="P153" s="25"/>
      <c r="Q153" s="25"/>
      <c r="R153" s="25"/>
      <c r="S153" s="25"/>
      <c r="T153" s="25"/>
      <c r="U153" s="310"/>
      <c r="V153" s="25"/>
      <c r="W153" s="308"/>
      <c r="X153" s="25"/>
      <c r="Y153" s="79"/>
      <c r="Z153" s="68"/>
      <c r="AA153" s="68"/>
      <c r="AB153" s="68"/>
      <c r="AC153" s="68"/>
      <c r="AD153" s="68"/>
      <c r="AE153" s="68"/>
      <c r="AF153" s="68"/>
      <c r="AG153" s="68"/>
      <c r="AH153" s="211"/>
      <c r="AI153" s="67"/>
      <c r="AJ153" s="67"/>
      <c r="AK153" s="67"/>
      <c r="AL153" s="67"/>
      <c r="AM153" s="67"/>
      <c r="AN153" s="152"/>
      <c r="AO153" s="152"/>
    </row>
    <row r="154" spans="1:41" s="24" customFormat="1" ht="18" customHeight="1" x14ac:dyDescent="0.25">
      <c r="A154" s="205">
        <f t="shared" ref="A154" si="135">IF(A152=0,0,IF(D152&lt;&gt;"",1,0))</f>
        <v>0</v>
      </c>
      <c r="B154" s="203">
        <f>IF(D154&lt;&gt;"",Z154,0)</f>
        <v>0</v>
      </c>
      <c r="C154" s="25"/>
      <c r="D154" s="301"/>
      <c r="E154" s="227" t="str">
        <f>IFERROR(VLOOKUP(D154,Kataloge!$D$2:$F$137,3,FALSE),"")</f>
        <v/>
      </c>
      <c r="F154" s="35" t="s">
        <v>9</v>
      </c>
      <c r="G154" s="142"/>
      <c r="H154" s="35"/>
      <c r="I154" s="90"/>
      <c r="J154" s="35"/>
      <c r="K154" s="90"/>
      <c r="L154" s="35"/>
      <c r="M154" s="90"/>
      <c r="N154" s="35"/>
      <c r="O154" s="90"/>
      <c r="P154" s="35"/>
      <c r="Q154" s="90"/>
      <c r="R154" s="35"/>
      <c r="S154" s="90"/>
      <c r="T154" s="35"/>
      <c r="U154" s="309"/>
      <c r="V154" s="35"/>
      <c r="W154" s="373">
        <f>IF(U154&gt;0,ROUND(ROUND(G154,4)*ROUND(U154,2),2),0)</f>
        <v>0</v>
      </c>
      <c r="X154" s="35"/>
      <c r="Y154" s="79"/>
      <c r="Z154" s="175" t="s">
        <v>126</v>
      </c>
      <c r="AA154" s="157" t="s">
        <v>288</v>
      </c>
      <c r="AB154" s="156">
        <f>IF(AND(I154&lt;&gt;"",SUM(AC154:AG154)&gt;0),1,0)</f>
        <v>0</v>
      </c>
      <c r="AC154" s="155">
        <f>IF(AND(K154&lt;&gt;""),1,0)</f>
        <v>0</v>
      </c>
      <c r="AD154" s="155">
        <f>IF(AND(M154&lt;&gt;""),1,0)</f>
        <v>0</v>
      </c>
      <c r="AE154" s="155">
        <f>IF(AND(O154&lt;&gt;""),1,0)</f>
        <v>0</v>
      </c>
      <c r="AF154" s="155">
        <f>IF(AND(Q154&lt;&gt;""),1,0)</f>
        <v>0</v>
      </c>
      <c r="AG154" s="156">
        <f>IF(S154&lt;&gt;"",1,0)</f>
        <v>0</v>
      </c>
      <c r="AH154" s="212">
        <f t="shared" ref="AH154:AM154" si="136">IF(AB154=1,ROUND($G154,4),0)</f>
        <v>0</v>
      </c>
      <c r="AI154" s="151">
        <f t="shared" si="136"/>
        <v>0</v>
      </c>
      <c r="AJ154" s="151">
        <f t="shared" si="136"/>
        <v>0</v>
      </c>
      <c r="AK154" s="151">
        <f t="shared" si="136"/>
        <v>0</v>
      </c>
      <c r="AL154" s="151">
        <f t="shared" si="136"/>
        <v>0</v>
      </c>
      <c r="AM154" s="151">
        <f t="shared" si="136"/>
        <v>0</v>
      </c>
      <c r="AN154" s="177"/>
      <c r="AO154" s="177"/>
    </row>
    <row r="155" spans="1:41" s="24" customFormat="1" ht="4" customHeight="1" x14ac:dyDescent="0.25">
      <c r="A155" s="205">
        <f t="shared" si="134"/>
        <v>0</v>
      </c>
      <c r="B155" s="25"/>
      <c r="C155" s="25"/>
      <c r="D155" s="302"/>
      <c r="E155" s="25"/>
      <c r="F155" s="25"/>
      <c r="G155" s="25"/>
      <c r="H155" s="25"/>
      <c r="I155" s="25"/>
      <c r="J155" s="25"/>
      <c r="K155" s="25"/>
      <c r="L155" s="25"/>
      <c r="M155" s="25"/>
      <c r="N155" s="25"/>
      <c r="O155" s="25"/>
      <c r="P155" s="25"/>
      <c r="Q155" s="25"/>
      <c r="R155" s="25"/>
      <c r="S155" s="25"/>
      <c r="T155" s="25"/>
      <c r="U155" s="310"/>
      <c r="V155" s="25"/>
      <c r="W155" s="308"/>
      <c r="X155" s="25"/>
      <c r="Y155" s="79"/>
      <c r="Z155" s="68"/>
      <c r="AA155" s="68"/>
      <c r="AB155" s="68"/>
      <c r="AC155" s="68"/>
      <c r="AD155" s="68"/>
      <c r="AE155" s="68"/>
      <c r="AF155" s="68"/>
      <c r="AG155" s="68"/>
      <c r="AH155" s="211"/>
      <c r="AI155" s="67"/>
      <c r="AJ155" s="67"/>
      <c r="AK155" s="67"/>
      <c r="AL155" s="67"/>
      <c r="AM155" s="67"/>
      <c r="AN155" s="152"/>
      <c r="AO155" s="152"/>
    </row>
    <row r="156" spans="1:41" s="24" customFormat="1" ht="18" customHeight="1" x14ac:dyDescent="0.25">
      <c r="A156" s="205">
        <f t="shared" ref="A156" si="137">IF(A154=0,0,IF(D154&lt;&gt;"",1,0))</f>
        <v>0</v>
      </c>
      <c r="B156" s="203">
        <f>IF(D156&lt;&gt;"",Z156,0)</f>
        <v>0</v>
      </c>
      <c r="C156" s="25"/>
      <c r="D156" s="301"/>
      <c r="E156" s="227" t="str">
        <f>IFERROR(VLOOKUP(D156,Kataloge!$D$2:$F$137,3,FALSE),"")</f>
        <v/>
      </c>
      <c r="F156" s="35" t="s">
        <v>9</v>
      </c>
      <c r="G156" s="142"/>
      <c r="H156" s="35"/>
      <c r="I156" s="90"/>
      <c r="J156" s="35"/>
      <c r="K156" s="90"/>
      <c r="L156" s="35"/>
      <c r="M156" s="90"/>
      <c r="N156" s="35"/>
      <c r="O156" s="90"/>
      <c r="P156" s="35"/>
      <c r="Q156" s="90"/>
      <c r="R156" s="35"/>
      <c r="S156" s="90"/>
      <c r="T156" s="35"/>
      <c r="U156" s="309"/>
      <c r="V156" s="35"/>
      <c r="W156" s="373">
        <f>IF(U156&gt;0,ROUND(ROUND(G156,4)*ROUND(U156,2),2),0)</f>
        <v>0</v>
      </c>
      <c r="X156" s="35"/>
      <c r="Y156" s="79"/>
      <c r="Z156" s="175" t="s">
        <v>127</v>
      </c>
      <c r="AA156" s="157" t="s">
        <v>288</v>
      </c>
      <c r="AB156" s="156">
        <f>IF(AND(I156&lt;&gt;"",SUM(AC156:AG156)&gt;0),1,0)</f>
        <v>0</v>
      </c>
      <c r="AC156" s="155">
        <f>IF(AND(K156&lt;&gt;""),1,0)</f>
        <v>0</v>
      </c>
      <c r="AD156" s="155">
        <f>IF(AND(M156&lt;&gt;""),1,0)</f>
        <v>0</v>
      </c>
      <c r="AE156" s="155">
        <f>IF(AND(O156&lt;&gt;""),1,0)</f>
        <v>0</v>
      </c>
      <c r="AF156" s="155">
        <f>IF(AND(Q156&lt;&gt;""),1,0)</f>
        <v>0</v>
      </c>
      <c r="AG156" s="156">
        <f>IF(S156&lt;&gt;"",1,0)</f>
        <v>0</v>
      </c>
      <c r="AH156" s="212">
        <f t="shared" ref="AH156:AM156" si="138">IF(AB156=1,ROUND($G156,4),0)</f>
        <v>0</v>
      </c>
      <c r="AI156" s="151">
        <f t="shared" si="138"/>
        <v>0</v>
      </c>
      <c r="AJ156" s="151">
        <f t="shared" si="138"/>
        <v>0</v>
      </c>
      <c r="AK156" s="151">
        <f t="shared" si="138"/>
        <v>0</v>
      </c>
      <c r="AL156" s="151">
        <f t="shared" si="138"/>
        <v>0</v>
      </c>
      <c r="AM156" s="151">
        <f t="shared" si="138"/>
        <v>0</v>
      </c>
      <c r="AN156" s="177"/>
      <c r="AO156" s="177"/>
    </row>
    <row r="157" spans="1:41" s="24" customFormat="1" ht="4" customHeight="1" x14ac:dyDescent="0.25">
      <c r="A157" s="205">
        <f t="shared" si="134"/>
        <v>0</v>
      </c>
      <c r="B157" s="25"/>
      <c r="C157" s="25"/>
      <c r="D157" s="302"/>
      <c r="E157" s="25"/>
      <c r="F157" s="25"/>
      <c r="G157" s="25"/>
      <c r="H157" s="25"/>
      <c r="I157" s="25"/>
      <c r="J157" s="25"/>
      <c r="K157" s="25"/>
      <c r="L157" s="25"/>
      <c r="M157" s="25"/>
      <c r="N157" s="25"/>
      <c r="O157" s="25"/>
      <c r="P157" s="25"/>
      <c r="Q157" s="25"/>
      <c r="R157" s="25"/>
      <c r="S157" s="25"/>
      <c r="T157" s="25"/>
      <c r="U157" s="310"/>
      <c r="V157" s="25"/>
      <c r="W157" s="308"/>
      <c r="X157" s="25"/>
      <c r="Y157" s="79"/>
      <c r="Z157" s="68"/>
      <c r="AA157" s="68"/>
      <c r="AB157" s="68"/>
      <c r="AC157" s="68"/>
      <c r="AD157" s="68"/>
      <c r="AE157" s="68"/>
      <c r="AF157" s="68"/>
      <c r="AG157" s="68"/>
      <c r="AH157" s="211"/>
      <c r="AI157" s="67"/>
      <c r="AJ157" s="67"/>
      <c r="AK157" s="67"/>
      <c r="AL157" s="67"/>
      <c r="AM157" s="67"/>
      <c r="AN157" s="152"/>
      <c r="AO157" s="152"/>
    </row>
    <row r="158" spans="1:41" s="24" customFormat="1" ht="18" customHeight="1" x14ac:dyDescent="0.25">
      <c r="A158" s="205">
        <f t="shared" ref="A158" si="139">IF(A156=0,0,IF(D156&lt;&gt;"",1,0))</f>
        <v>0</v>
      </c>
      <c r="B158" s="203">
        <f>IF(D158&lt;&gt;"",Z158,0)</f>
        <v>0</v>
      </c>
      <c r="C158" s="25"/>
      <c r="D158" s="301"/>
      <c r="E158" s="227" t="str">
        <f>IFERROR(VLOOKUP(D158,Kataloge!$D$2:$F$137,3,FALSE),"")</f>
        <v/>
      </c>
      <c r="F158" s="35" t="s">
        <v>9</v>
      </c>
      <c r="G158" s="142"/>
      <c r="H158" s="35"/>
      <c r="I158" s="90"/>
      <c r="J158" s="35"/>
      <c r="K158" s="90"/>
      <c r="L158" s="35"/>
      <c r="M158" s="90"/>
      <c r="N158" s="35"/>
      <c r="O158" s="90"/>
      <c r="P158" s="35"/>
      <c r="Q158" s="90"/>
      <c r="R158" s="35"/>
      <c r="S158" s="90"/>
      <c r="T158" s="35"/>
      <c r="U158" s="309"/>
      <c r="V158" s="35"/>
      <c r="W158" s="373">
        <f>IF(U158&gt;0,ROUND(ROUND(G158,4)*ROUND(U158,2),2),0)</f>
        <v>0</v>
      </c>
      <c r="X158" s="35"/>
      <c r="Y158" s="79"/>
      <c r="Z158" s="175" t="s">
        <v>128</v>
      </c>
      <c r="AA158" s="157" t="s">
        <v>288</v>
      </c>
      <c r="AB158" s="156">
        <f>IF(AND(I158&lt;&gt;"",SUM(AC158:AG158)&gt;0),1,0)</f>
        <v>0</v>
      </c>
      <c r="AC158" s="155">
        <f>IF(AND(K158&lt;&gt;""),1,0)</f>
        <v>0</v>
      </c>
      <c r="AD158" s="155">
        <f>IF(AND(M158&lt;&gt;""),1,0)</f>
        <v>0</v>
      </c>
      <c r="AE158" s="155">
        <f>IF(AND(O158&lt;&gt;""),1,0)</f>
        <v>0</v>
      </c>
      <c r="AF158" s="155">
        <f>IF(AND(Q158&lt;&gt;""),1,0)</f>
        <v>0</v>
      </c>
      <c r="AG158" s="156">
        <f>IF(S158&lt;&gt;"",1,0)</f>
        <v>0</v>
      </c>
      <c r="AH158" s="212">
        <f t="shared" ref="AH158:AM158" si="140">IF(AB158=1,ROUND($G158,4),0)</f>
        <v>0</v>
      </c>
      <c r="AI158" s="151">
        <f t="shared" si="140"/>
        <v>0</v>
      </c>
      <c r="AJ158" s="151">
        <f t="shared" si="140"/>
        <v>0</v>
      </c>
      <c r="AK158" s="151">
        <f t="shared" si="140"/>
        <v>0</v>
      </c>
      <c r="AL158" s="151">
        <f t="shared" si="140"/>
        <v>0</v>
      </c>
      <c r="AM158" s="151">
        <f t="shared" si="140"/>
        <v>0</v>
      </c>
      <c r="AN158" s="177"/>
      <c r="AO158" s="177"/>
    </row>
    <row r="159" spans="1:41" s="24" customFormat="1" ht="4" customHeight="1" x14ac:dyDescent="0.25">
      <c r="A159" s="205">
        <f t="shared" si="134"/>
        <v>0</v>
      </c>
      <c r="B159" s="25"/>
      <c r="C159" s="25"/>
      <c r="D159" s="302"/>
      <c r="E159" s="25"/>
      <c r="F159" s="25"/>
      <c r="G159" s="25"/>
      <c r="H159" s="25"/>
      <c r="I159" s="25"/>
      <c r="J159" s="25"/>
      <c r="K159" s="25"/>
      <c r="L159" s="25"/>
      <c r="M159" s="25"/>
      <c r="N159" s="25"/>
      <c r="O159" s="25"/>
      <c r="P159" s="25"/>
      <c r="Q159" s="25"/>
      <c r="R159" s="25"/>
      <c r="S159" s="25"/>
      <c r="T159" s="25"/>
      <c r="U159" s="310"/>
      <c r="V159" s="25"/>
      <c r="W159" s="308"/>
      <c r="X159" s="25"/>
      <c r="Y159" s="79"/>
      <c r="Z159" s="68"/>
      <c r="AA159" s="68"/>
      <c r="AB159" s="68"/>
      <c r="AC159" s="68"/>
      <c r="AD159" s="68"/>
      <c r="AE159" s="68"/>
      <c r="AF159" s="68"/>
      <c r="AG159" s="68"/>
      <c r="AH159" s="211"/>
      <c r="AI159" s="67"/>
      <c r="AJ159" s="67"/>
      <c r="AK159" s="67"/>
      <c r="AL159" s="67"/>
      <c r="AM159" s="67"/>
      <c r="AN159" s="152"/>
      <c r="AO159" s="152"/>
    </row>
    <row r="160" spans="1:41" s="24" customFormat="1" ht="18" customHeight="1" x14ac:dyDescent="0.25">
      <c r="A160" s="205">
        <f t="shared" ref="A160" si="141">IF(A158=0,0,IF(D158&lt;&gt;"",1,0))</f>
        <v>0</v>
      </c>
      <c r="B160" s="203">
        <f>IF(D160&lt;&gt;"",Z160,0)</f>
        <v>0</v>
      </c>
      <c r="C160" s="25"/>
      <c r="D160" s="301"/>
      <c r="E160" s="227" t="str">
        <f>IFERROR(VLOOKUP(D160,Kataloge!$D$2:$F$137,3,FALSE),"")</f>
        <v/>
      </c>
      <c r="F160" s="35" t="s">
        <v>9</v>
      </c>
      <c r="G160" s="142"/>
      <c r="H160" s="35"/>
      <c r="I160" s="90"/>
      <c r="J160" s="35"/>
      <c r="K160" s="90"/>
      <c r="L160" s="35"/>
      <c r="M160" s="90"/>
      <c r="N160" s="35"/>
      <c r="O160" s="90"/>
      <c r="P160" s="35"/>
      <c r="Q160" s="90"/>
      <c r="R160" s="35"/>
      <c r="S160" s="90"/>
      <c r="T160" s="35"/>
      <c r="U160" s="309"/>
      <c r="V160" s="35"/>
      <c r="W160" s="373">
        <f>IF(U160&gt;0,ROUND(ROUND(G160,4)*ROUND(U160,2),2),0)</f>
        <v>0</v>
      </c>
      <c r="X160" s="35"/>
      <c r="Y160" s="79"/>
      <c r="Z160" s="175" t="s">
        <v>129</v>
      </c>
      <c r="AA160" s="157" t="s">
        <v>288</v>
      </c>
      <c r="AB160" s="156">
        <f>IF(AND(I160&lt;&gt;"",SUM(AC160:AG160)&gt;0),1,0)</f>
        <v>0</v>
      </c>
      <c r="AC160" s="155">
        <f>IF(AND(K160&lt;&gt;""),1,0)</f>
        <v>0</v>
      </c>
      <c r="AD160" s="155">
        <f>IF(AND(M160&lt;&gt;""),1,0)</f>
        <v>0</v>
      </c>
      <c r="AE160" s="155">
        <f>IF(AND(O160&lt;&gt;""),1,0)</f>
        <v>0</v>
      </c>
      <c r="AF160" s="155">
        <f>IF(AND(Q160&lt;&gt;""),1,0)</f>
        <v>0</v>
      </c>
      <c r="AG160" s="156">
        <f>IF(S160&lt;&gt;"",1,0)</f>
        <v>0</v>
      </c>
      <c r="AH160" s="212">
        <f t="shared" ref="AH160:AM160" si="142">IF(AB160=1,ROUND($G160,4),0)</f>
        <v>0</v>
      </c>
      <c r="AI160" s="151">
        <f t="shared" si="142"/>
        <v>0</v>
      </c>
      <c r="AJ160" s="151">
        <f t="shared" si="142"/>
        <v>0</v>
      </c>
      <c r="AK160" s="151">
        <f t="shared" si="142"/>
        <v>0</v>
      </c>
      <c r="AL160" s="151">
        <f t="shared" si="142"/>
        <v>0</v>
      </c>
      <c r="AM160" s="151">
        <f t="shared" si="142"/>
        <v>0</v>
      </c>
      <c r="AN160" s="177"/>
      <c r="AO160" s="177"/>
    </row>
    <row r="161" spans="1:41" s="24" customFormat="1" ht="4" customHeight="1" x14ac:dyDescent="0.25">
      <c r="A161" s="205">
        <f t="shared" si="134"/>
        <v>0</v>
      </c>
      <c r="B161" s="25"/>
      <c r="C161" s="25"/>
      <c r="D161" s="302"/>
      <c r="E161" s="25"/>
      <c r="F161" s="25"/>
      <c r="G161" s="25"/>
      <c r="H161" s="25"/>
      <c r="I161" s="25"/>
      <c r="J161" s="25"/>
      <c r="K161" s="25"/>
      <c r="L161" s="25"/>
      <c r="M161" s="25"/>
      <c r="N161" s="25"/>
      <c r="O161" s="25"/>
      <c r="P161" s="25"/>
      <c r="Q161" s="25"/>
      <c r="R161" s="25"/>
      <c r="S161" s="25"/>
      <c r="T161" s="25"/>
      <c r="U161" s="310"/>
      <c r="V161" s="25"/>
      <c r="W161" s="308"/>
      <c r="X161" s="25"/>
      <c r="Y161" s="79"/>
      <c r="Z161" s="68"/>
      <c r="AA161" s="68"/>
      <c r="AB161" s="68"/>
      <c r="AC161" s="68"/>
      <c r="AD161" s="68"/>
      <c r="AE161" s="68"/>
      <c r="AF161" s="68"/>
      <c r="AG161" s="68"/>
      <c r="AH161" s="211"/>
      <c r="AI161" s="67"/>
      <c r="AJ161" s="67"/>
      <c r="AK161" s="67"/>
      <c r="AL161" s="67"/>
      <c r="AM161" s="67"/>
      <c r="AN161" s="152"/>
      <c r="AO161" s="152"/>
    </row>
    <row r="162" spans="1:41" s="24" customFormat="1" ht="18" customHeight="1" x14ac:dyDescent="0.25">
      <c r="A162" s="205">
        <f t="shared" ref="A162" si="143">IF(A160=0,0,IF(D160&lt;&gt;"",1,0))</f>
        <v>0</v>
      </c>
      <c r="B162" s="203">
        <f>IF(D162&lt;&gt;"",Z162,0)</f>
        <v>0</v>
      </c>
      <c r="C162" s="25"/>
      <c r="D162" s="301"/>
      <c r="E162" s="227" t="str">
        <f>IFERROR(VLOOKUP(D162,Kataloge!$D$2:$F$137,3,FALSE),"")</f>
        <v/>
      </c>
      <c r="F162" s="35" t="s">
        <v>9</v>
      </c>
      <c r="G162" s="142"/>
      <c r="H162" s="35"/>
      <c r="I162" s="90"/>
      <c r="J162" s="35"/>
      <c r="K162" s="90"/>
      <c r="L162" s="35"/>
      <c r="M162" s="90"/>
      <c r="N162" s="35"/>
      <c r="O162" s="90"/>
      <c r="P162" s="35"/>
      <c r="Q162" s="90"/>
      <c r="R162" s="35"/>
      <c r="S162" s="90"/>
      <c r="T162" s="35"/>
      <c r="U162" s="309"/>
      <c r="V162" s="35"/>
      <c r="W162" s="373">
        <f>IF(U162&gt;0,ROUND(ROUND(G162,4)*ROUND(U162,2),2),0)</f>
        <v>0</v>
      </c>
      <c r="X162" s="35"/>
      <c r="Y162" s="79"/>
      <c r="Z162" s="175" t="s">
        <v>130</v>
      </c>
      <c r="AA162" s="157" t="s">
        <v>288</v>
      </c>
      <c r="AB162" s="156">
        <f>IF(AND(I162&lt;&gt;"",SUM(AC162:AG162)&gt;0),1,0)</f>
        <v>0</v>
      </c>
      <c r="AC162" s="155">
        <f>IF(AND(K162&lt;&gt;""),1,0)</f>
        <v>0</v>
      </c>
      <c r="AD162" s="155">
        <f>IF(AND(M162&lt;&gt;""),1,0)</f>
        <v>0</v>
      </c>
      <c r="AE162" s="155">
        <f>IF(AND(O162&lt;&gt;""),1,0)</f>
        <v>0</v>
      </c>
      <c r="AF162" s="155">
        <f>IF(AND(Q162&lt;&gt;""),1,0)</f>
        <v>0</v>
      </c>
      <c r="AG162" s="156">
        <f>IF(S162&lt;&gt;"",1,0)</f>
        <v>0</v>
      </c>
      <c r="AH162" s="212">
        <f t="shared" ref="AH162:AM162" si="144">IF(AB162=1,ROUND($G162,4),0)</f>
        <v>0</v>
      </c>
      <c r="AI162" s="151">
        <f t="shared" si="144"/>
        <v>0</v>
      </c>
      <c r="AJ162" s="151">
        <f t="shared" si="144"/>
        <v>0</v>
      </c>
      <c r="AK162" s="151">
        <f t="shared" si="144"/>
        <v>0</v>
      </c>
      <c r="AL162" s="151">
        <f t="shared" si="144"/>
        <v>0</v>
      </c>
      <c r="AM162" s="151">
        <f t="shared" si="144"/>
        <v>0</v>
      </c>
      <c r="AN162" s="177"/>
      <c r="AO162" s="177"/>
    </row>
    <row r="163" spans="1:41" s="24" customFormat="1" ht="4" customHeight="1" x14ac:dyDescent="0.25">
      <c r="A163" s="205">
        <f t="shared" si="134"/>
        <v>0</v>
      </c>
      <c r="B163" s="25"/>
      <c r="C163" s="25"/>
      <c r="D163" s="302"/>
      <c r="E163" s="25"/>
      <c r="F163" s="25"/>
      <c r="G163" s="25"/>
      <c r="H163" s="25"/>
      <c r="I163" s="25"/>
      <c r="J163" s="25"/>
      <c r="K163" s="25"/>
      <c r="L163" s="25"/>
      <c r="M163" s="25"/>
      <c r="N163" s="25"/>
      <c r="O163" s="25"/>
      <c r="P163" s="25"/>
      <c r="Q163" s="25"/>
      <c r="R163" s="25"/>
      <c r="S163" s="25"/>
      <c r="T163" s="25"/>
      <c r="U163" s="310"/>
      <c r="V163" s="25"/>
      <c r="W163" s="308"/>
      <c r="X163" s="25"/>
      <c r="Y163" s="79"/>
      <c r="Z163" s="68"/>
      <c r="AA163" s="68"/>
      <c r="AB163" s="68"/>
      <c r="AC163" s="68"/>
      <c r="AD163" s="68"/>
      <c r="AE163" s="68"/>
      <c r="AF163" s="68"/>
      <c r="AG163" s="68"/>
      <c r="AH163" s="211"/>
      <c r="AI163" s="67"/>
      <c r="AJ163" s="67"/>
      <c r="AK163" s="67"/>
      <c r="AL163" s="67"/>
      <c r="AM163" s="67"/>
      <c r="AN163" s="152"/>
      <c r="AO163" s="152"/>
    </row>
    <row r="164" spans="1:41" s="24" customFormat="1" ht="18" customHeight="1" x14ac:dyDescent="0.25">
      <c r="A164" s="205">
        <f t="shared" ref="A164" si="145">IF(A162=0,0,IF(D162&lt;&gt;"",1,0))</f>
        <v>0</v>
      </c>
      <c r="B164" s="203">
        <f>IF(D164&lt;&gt;"",Z164,0)</f>
        <v>0</v>
      </c>
      <c r="C164" s="25"/>
      <c r="D164" s="301"/>
      <c r="E164" s="227" t="str">
        <f>IFERROR(VLOOKUP(D164,Kataloge!$D$2:$F$137,3,FALSE),"")</f>
        <v/>
      </c>
      <c r="F164" s="35" t="s">
        <v>9</v>
      </c>
      <c r="G164" s="142"/>
      <c r="H164" s="35"/>
      <c r="I164" s="90"/>
      <c r="J164" s="35"/>
      <c r="K164" s="90"/>
      <c r="L164" s="35"/>
      <c r="M164" s="90"/>
      <c r="N164" s="35"/>
      <c r="O164" s="90"/>
      <c r="P164" s="35"/>
      <c r="Q164" s="90"/>
      <c r="R164" s="35"/>
      <c r="S164" s="90"/>
      <c r="T164" s="35"/>
      <c r="U164" s="309"/>
      <c r="V164" s="35"/>
      <c r="W164" s="373">
        <f>IF(U164&gt;0,ROUND(ROUND(G164,4)*ROUND(U164,2),2),0)</f>
        <v>0</v>
      </c>
      <c r="X164" s="35"/>
      <c r="Y164" s="79"/>
      <c r="Z164" s="175" t="s">
        <v>131</v>
      </c>
      <c r="AA164" s="157" t="s">
        <v>288</v>
      </c>
      <c r="AB164" s="156">
        <f>IF(AND(I164&lt;&gt;"",SUM(AC164:AG164)&gt;0),1,0)</f>
        <v>0</v>
      </c>
      <c r="AC164" s="155">
        <f>IF(AND(K164&lt;&gt;""),1,0)</f>
        <v>0</v>
      </c>
      <c r="AD164" s="155">
        <f>IF(AND(M164&lt;&gt;""),1,0)</f>
        <v>0</v>
      </c>
      <c r="AE164" s="155">
        <f>IF(AND(O164&lt;&gt;""),1,0)</f>
        <v>0</v>
      </c>
      <c r="AF164" s="155">
        <f>IF(AND(Q164&lt;&gt;""),1,0)</f>
        <v>0</v>
      </c>
      <c r="AG164" s="156">
        <f>IF(S164&lt;&gt;"",1,0)</f>
        <v>0</v>
      </c>
      <c r="AH164" s="212">
        <f t="shared" ref="AH164:AM164" si="146">IF(AB164=1,ROUND($G164,4),0)</f>
        <v>0</v>
      </c>
      <c r="AI164" s="151">
        <f t="shared" si="146"/>
        <v>0</v>
      </c>
      <c r="AJ164" s="151">
        <f t="shared" si="146"/>
        <v>0</v>
      </c>
      <c r="AK164" s="151">
        <f t="shared" si="146"/>
        <v>0</v>
      </c>
      <c r="AL164" s="151">
        <f t="shared" si="146"/>
        <v>0</v>
      </c>
      <c r="AM164" s="151">
        <f t="shared" si="146"/>
        <v>0</v>
      </c>
      <c r="AN164" s="177"/>
      <c r="AO164" s="177"/>
    </row>
    <row r="165" spans="1:41" s="24" customFormat="1" ht="4" customHeight="1" x14ac:dyDescent="0.25">
      <c r="A165" s="205">
        <f t="shared" si="134"/>
        <v>0</v>
      </c>
      <c r="B165" s="25"/>
      <c r="C165" s="25"/>
      <c r="D165" s="302"/>
      <c r="E165" s="25"/>
      <c r="F165" s="25"/>
      <c r="G165" s="25"/>
      <c r="H165" s="25"/>
      <c r="I165" s="25"/>
      <c r="J165" s="25"/>
      <c r="K165" s="25"/>
      <c r="L165" s="25"/>
      <c r="M165" s="25"/>
      <c r="N165" s="25"/>
      <c r="O165" s="25"/>
      <c r="P165" s="25"/>
      <c r="Q165" s="25"/>
      <c r="R165" s="25"/>
      <c r="S165" s="25"/>
      <c r="T165" s="25"/>
      <c r="U165" s="310"/>
      <c r="V165" s="25"/>
      <c r="W165" s="308"/>
      <c r="X165" s="25"/>
      <c r="Y165" s="79"/>
      <c r="Z165" s="68"/>
      <c r="AA165" s="68"/>
      <c r="AB165" s="68"/>
      <c r="AC165" s="68"/>
      <c r="AD165" s="68"/>
      <c r="AE165" s="68"/>
      <c r="AF165" s="68"/>
      <c r="AG165" s="68"/>
      <c r="AH165" s="211"/>
      <c r="AI165" s="67"/>
      <c r="AJ165" s="67"/>
      <c r="AK165" s="67"/>
      <c r="AL165" s="67"/>
      <c r="AM165" s="67"/>
      <c r="AN165" s="152"/>
      <c r="AO165" s="152"/>
    </row>
    <row r="166" spans="1:41" s="24" customFormat="1" ht="18" customHeight="1" x14ac:dyDescent="0.25">
      <c r="A166" s="205">
        <f t="shared" ref="A166" si="147">IF(A164=0,0,IF(D164&lt;&gt;"",1,0))</f>
        <v>0</v>
      </c>
      <c r="B166" s="203">
        <f>IF(D166&lt;&gt;"",Z166,0)</f>
        <v>0</v>
      </c>
      <c r="C166" s="25"/>
      <c r="D166" s="301"/>
      <c r="E166" s="227" t="str">
        <f>IFERROR(VLOOKUP(D166,Kataloge!$D$2:$F$137,3,FALSE),"")</f>
        <v/>
      </c>
      <c r="F166" s="35" t="s">
        <v>9</v>
      </c>
      <c r="G166" s="142"/>
      <c r="H166" s="35"/>
      <c r="I166" s="90"/>
      <c r="J166" s="35"/>
      <c r="K166" s="90"/>
      <c r="L166" s="35"/>
      <c r="M166" s="90"/>
      <c r="N166" s="35"/>
      <c r="O166" s="90"/>
      <c r="P166" s="35"/>
      <c r="Q166" s="90"/>
      <c r="R166" s="35"/>
      <c r="S166" s="90"/>
      <c r="T166" s="35"/>
      <c r="U166" s="309"/>
      <c r="V166" s="35"/>
      <c r="W166" s="373">
        <f>IF(U166&gt;0,ROUND(ROUND(G166,4)*ROUND(U166,2),2),0)</f>
        <v>0</v>
      </c>
      <c r="X166" s="35"/>
      <c r="Y166" s="79"/>
      <c r="Z166" s="175" t="s">
        <v>132</v>
      </c>
      <c r="AA166" s="157" t="s">
        <v>288</v>
      </c>
      <c r="AB166" s="156">
        <f>IF(AND(I166&lt;&gt;"",SUM(AC166:AG166)&gt;0),1,0)</f>
        <v>0</v>
      </c>
      <c r="AC166" s="155">
        <f>IF(AND(K166&lt;&gt;""),1,0)</f>
        <v>0</v>
      </c>
      <c r="AD166" s="155">
        <f>IF(AND(M166&lt;&gt;""),1,0)</f>
        <v>0</v>
      </c>
      <c r="AE166" s="155">
        <f>IF(AND(O166&lt;&gt;""),1,0)</f>
        <v>0</v>
      </c>
      <c r="AF166" s="155">
        <f>IF(AND(Q166&lt;&gt;""),1,0)</f>
        <v>0</v>
      </c>
      <c r="AG166" s="156">
        <f>IF(S166&lt;&gt;"",1,0)</f>
        <v>0</v>
      </c>
      <c r="AH166" s="212">
        <f t="shared" ref="AH166:AM166" si="148">IF(AB166=1,ROUND($G166,4),0)</f>
        <v>0</v>
      </c>
      <c r="AI166" s="151">
        <f t="shared" si="148"/>
        <v>0</v>
      </c>
      <c r="AJ166" s="151">
        <f t="shared" si="148"/>
        <v>0</v>
      </c>
      <c r="AK166" s="151">
        <f t="shared" si="148"/>
        <v>0</v>
      </c>
      <c r="AL166" s="151">
        <f t="shared" si="148"/>
        <v>0</v>
      </c>
      <c r="AM166" s="151">
        <f t="shared" si="148"/>
        <v>0</v>
      </c>
      <c r="AN166" s="177"/>
      <c r="AO166" s="177"/>
    </row>
    <row r="167" spans="1:41" s="24" customFormat="1" ht="4" customHeight="1" x14ac:dyDescent="0.25">
      <c r="A167" s="205">
        <f t="shared" si="134"/>
        <v>0</v>
      </c>
      <c r="B167" s="25"/>
      <c r="C167" s="25"/>
      <c r="D167" s="302"/>
      <c r="E167" s="25"/>
      <c r="F167" s="25"/>
      <c r="G167" s="25"/>
      <c r="H167" s="25"/>
      <c r="I167" s="25"/>
      <c r="J167" s="25"/>
      <c r="K167" s="25"/>
      <c r="L167" s="25"/>
      <c r="M167" s="25"/>
      <c r="N167" s="25"/>
      <c r="O167" s="25"/>
      <c r="P167" s="25"/>
      <c r="Q167" s="25"/>
      <c r="R167" s="25"/>
      <c r="S167" s="25"/>
      <c r="T167" s="25"/>
      <c r="U167" s="310"/>
      <c r="V167" s="25"/>
      <c r="W167" s="308"/>
      <c r="X167" s="25"/>
      <c r="Y167" s="79"/>
      <c r="Z167" s="68"/>
      <c r="AA167" s="68"/>
      <c r="AB167" s="68"/>
      <c r="AC167" s="68"/>
      <c r="AD167" s="68"/>
      <c r="AE167" s="68"/>
      <c r="AF167" s="68"/>
      <c r="AG167" s="68"/>
      <c r="AH167" s="211"/>
      <c r="AI167" s="67"/>
      <c r="AJ167" s="67"/>
      <c r="AK167" s="67"/>
      <c r="AL167" s="67"/>
      <c r="AM167" s="67"/>
      <c r="AN167" s="152"/>
      <c r="AO167" s="152"/>
    </row>
    <row r="168" spans="1:41" s="24" customFormat="1" ht="18" customHeight="1" x14ac:dyDescent="0.25">
      <c r="A168" s="205">
        <f t="shared" ref="A168" si="149">IF(A166=0,0,IF(D166&lt;&gt;"",1,0))</f>
        <v>0</v>
      </c>
      <c r="B168" s="203">
        <f>IF(D168&lt;&gt;"",Z168,0)</f>
        <v>0</v>
      </c>
      <c r="C168" s="25"/>
      <c r="D168" s="301"/>
      <c r="E168" s="227" t="str">
        <f>IFERROR(VLOOKUP(D168,Kataloge!$D$2:$F$137,3,FALSE),"")</f>
        <v/>
      </c>
      <c r="F168" s="35" t="s">
        <v>9</v>
      </c>
      <c r="G168" s="142"/>
      <c r="H168" s="35"/>
      <c r="I168" s="90"/>
      <c r="J168" s="35"/>
      <c r="K168" s="90"/>
      <c r="L168" s="35"/>
      <c r="M168" s="90"/>
      <c r="N168" s="35"/>
      <c r="O168" s="90"/>
      <c r="P168" s="35"/>
      <c r="Q168" s="90"/>
      <c r="R168" s="35"/>
      <c r="S168" s="90"/>
      <c r="T168" s="35"/>
      <c r="U168" s="309"/>
      <c r="V168" s="35"/>
      <c r="W168" s="373">
        <f>IF(U168&gt;0,ROUND(ROUND(G168,4)*ROUND(U168,2),2),0)</f>
        <v>0</v>
      </c>
      <c r="X168" s="35"/>
      <c r="Y168" s="79"/>
      <c r="Z168" s="175" t="s">
        <v>133</v>
      </c>
      <c r="AA168" s="157" t="s">
        <v>288</v>
      </c>
      <c r="AB168" s="156">
        <f>IF(AND(I168&lt;&gt;"",SUM(AC168:AG168)&gt;0),1,0)</f>
        <v>0</v>
      </c>
      <c r="AC168" s="155">
        <f>IF(AND(K168&lt;&gt;""),1,0)</f>
        <v>0</v>
      </c>
      <c r="AD168" s="155">
        <f>IF(AND(M168&lt;&gt;""),1,0)</f>
        <v>0</v>
      </c>
      <c r="AE168" s="155">
        <f>IF(AND(O168&lt;&gt;""),1,0)</f>
        <v>0</v>
      </c>
      <c r="AF168" s="155">
        <f>IF(AND(Q168&lt;&gt;""),1,0)</f>
        <v>0</v>
      </c>
      <c r="AG168" s="156">
        <f>IF(S168&lt;&gt;"",1,0)</f>
        <v>0</v>
      </c>
      <c r="AH168" s="212">
        <f t="shared" ref="AH168:AM168" si="150">IF(AB168=1,ROUND($G168,4),0)</f>
        <v>0</v>
      </c>
      <c r="AI168" s="151">
        <f t="shared" si="150"/>
        <v>0</v>
      </c>
      <c r="AJ168" s="151">
        <f t="shared" si="150"/>
        <v>0</v>
      </c>
      <c r="AK168" s="151">
        <f t="shared" si="150"/>
        <v>0</v>
      </c>
      <c r="AL168" s="151">
        <f t="shared" si="150"/>
        <v>0</v>
      </c>
      <c r="AM168" s="151">
        <f t="shared" si="150"/>
        <v>0</v>
      </c>
      <c r="AN168" s="177"/>
      <c r="AO168" s="177"/>
    </row>
    <row r="169" spans="1:41" s="24" customFormat="1" ht="4" customHeight="1" x14ac:dyDescent="0.25">
      <c r="A169" s="205">
        <f t="shared" si="134"/>
        <v>0</v>
      </c>
      <c r="B169" s="25"/>
      <c r="C169" s="25"/>
      <c r="D169" s="302"/>
      <c r="E169" s="25"/>
      <c r="F169" s="25"/>
      <c r="G169" s="25"/>
      <c r="H169" s="25"/>
      <c r="I169" s="25"/>
      <c r="J169" s="25"/>
      <c r="K169" s="25"/>
      <c r="L169" s="25"/>
      <c r="M169" s="25"/>
      <c r="N169" s="25"/>
      <c r="O169" s="25"/>
      <c r="P169" s="25"/>
      <c r="Q169" s="25"/>
      <c r="R169" s="25"/>
      <c r="S169" s="25"/>
      <c r="T169" s="25"/>
      <c r="U169" s="310"/>
      <c r="V169" s="25"/>
      <c r="W169" s="308"/>
      <c r="X169" s="25"/>
      <c r="Y169" s="79"/>
      <c r="Z169" s="68"/>
      <c r="AA169" s="68"/>
      <c r="AB169" s="68"/>
      <c r="AC169" s="68"/>
      <c r="AD169" s="68"/>
      <c r="AE169" s="68"/>
      <c r="AF169" s="68"/>
      <c r="AG169" s="68"/>
      <c r="AH169" s="211"/>
      <c r="AI169" s="67"/>
      <c r="AJ169" s="67"/>
      <c r="AK169" s="67"/>
      <c r="AL169" s="67"/>
      <c r="AM169" s="67"/>
      <c r="AN169" s="152"/>
      <c r="AO169" s="152"/>
    </row>
    <row r="170" spans="1:41" s="24" customFormat="1" ht="18" customHeight="1" x14ac:dyDescent="0.25">
      <c r="A170" s="205">
        <f t="shared" ref="A170" si="151">IF(A168=0,0,IF(D168&lt;&gt;"",1,0))</f>
        <v>0</v>
      </c>
      <c r="B170" s="203">
        <f>IF(D170&lt;&gt;"",Z170,0)</f>
        <v>0</v>
      </c>
      <c r="C170" s="25"/>
      <c r="D170" s="301"/>
      <c r="E170" s="227" t="str">
        <f>IFERROR(VLOOKUP(D170,Kataloge!$D$2:$F$137,3,FALSE),"")</f>
        <v/>
      </c>
      <c r="F170" s="35" t="s">
        <v>9</v>
      </c>
      <c r="G170" s="142"/>
      <c r="H170" s="35"/>
      <c r="I170" s="90"/>
      <c r="J170" s="35"/>
      <c r="K170" s="90"/>
      <c r="L170" s="35"/>
      <c r="M170" s="90"/>
      <c r="N170" s="35"/>
      <c r="O170" s="90"/>
      <c r="P170" s="35"/>
      <c r="Q170" s="90"/>
      <c r="R170" s="35"/>
      <c r="S170" s="90"/>
      <c r="T170" s="35"/>
      <c r="U170" s="309"/>
      <c r="V170" s="35"/>
      <c r="W170" s="373">
        <f>IF(U170&gt;0,ROUND(ROUND(G170,4)*ROUND(U170,2),2),0)</f>
        <v>0</v>
      </c>
      <c r="X170" s="35"/>
      <c r="Y170" s="79"/>
      <c r="Z170" s="175" t="s">
        <v>134</v>
      </c>
      <c r="AA170" s="157" t="s">
        <v>288</v>
      </c>
      <c r="AB170" s="156">
        <f>IF(AND(I170&lt;&gt;"",SUM(AC170:AG170)&gt;0),1,0)</f>
        <v>0</v>
      </c>
      <c r="AC170" s="155">
        <f>IF(AND(K170&lt;&gt;""),1,0)</f>
        <v>0</v>
      </c>
      <c r="AD170" s="155">
        <f>IF(AND(M170&lt;&gt;""),1,0)</f>
        <v>0</v>
      </c>
      <c r="AE170" s="155">
        <f>IF(AND(O170&lt;&gt;""),1,0)</f>
        <v>0</v>
      </c>
      <c r="AF170" s="155">
        <f>IF(AND(Q170&lt;&gt;""),1,0)</f>
        <v>0</v>
      </c>
      <c r="AG170" s="156">
        <f>IF(S170&lt;&gt;"",1,0)</f>
        <v>0</v>
      </c>
      <c r="AH170" s="212">
        <f t="shared" ref="AH170:AM170" si="152">IF(AB170=1,ROUND($G170,4),0)</f>
        <v>0</v>
      </c>
      <c r="AI170" s="151">
        <f t="shared" si="152"/>
        <v>0</v>
      </c>
      <c r="AJ170" s="151">
        <f t="shared" si="152"/>
        <v>0</v>
      </c>
      <c r="AK170" s="151">
        <f t="shared" si="152"/>
        <v>0</v>
      </c>
      <c r="AL170" s="151">
        <f t="shared" si="152"/>
        <v>0</v>
      </c>
      <c r="AM170" s="151">
        <f t="shared" si="152"/>
        <v>0</v>
      </c>
      <c r="AN170" s="177"/>
      <c r="AO170" s="177"/>
    </row>
    <row r="171" spans="1:41" s="24" customFormat="1" ht="4" customHeight="1" x14ac:dyDescent="0.25">
      <c r="A171" s="205">
        <f t="shared" si="134"/>
        <v>0</v>
      </c>
      <c r="B171" s="25"/>
      <c r="C171" s="25"/>
      <c r="D171" s="302"/>
      <c r="E171" s="25"/>
      <c r="F171" s="25"/>
      <c r="G171" s="25"/>
      <c r="H171" s="25"/>
      <c r="I171" s="25"/>
      <c r="J171" s="25"/>
      <c r="K171" s="25"/>
      <c r="L171" s="25"/>
      <c r="M171" s="25"/>
      <c r="N171" s="25"/>
      <c r="O171" s="25"/>
      <c r="P171" s="25"/>
      <c r="Q171" s="25"/>
      <c r="R171" s="25"/>
      <c r="S171" s="25"/>
      <c r="T171" s="25"/>
      <c r="U171" s="310"/>
      <c r="V171" s="25"/>
      <c r="W171" s="308"/>
      <c r="X171" s="25"/>
      <c r="Y171" s="79"/>
      <c r="Z171" s="68"/>
      <c r="AA171" s="68"/>
      <c r="AB171" s="68"/>
      <c r="AC171" s="68"/>
      <c r="AD171" s="68"/>
      <c r="AE171" s="68"/>
      <c r="AF171" s="68"/>
      <c r="AG171" s="68"/>
      <c r="AH171" s="211"/>
      <c r="AI171" s="67"/>
      <c r="AJ171" s="67"/>
      <c r="AK171" s="67"/>
      <c r="AL171" s="67"/>
      <c r="AM171" s="67"/>
      <c r="AN171" s="152"/>
      <c r="AO171" s="152"/>
    </row>
    <row r="172" spans="1:41" s="24" customFormat="1" ht="18" customHeight="1" x14ac:dyDescent="0.25">
      <c r="A172" s="205">
        <f t="shared" ref="A172" si="153">IF(A170=0,0,IF(D170&lt;&gt;"",1,0))</f>
        <v>0</v>
      </c>
      <c r="B172" s="203">
        <f>IF(D172&lt;&gt;"",Z172,0)</f>
        <v>0</v>
      </c>
      <c r="C172" s="25"/>
      <c r="D172" s="301"/>
      <c r="E172" s="227" t="str">
        <f>IFERROR(VLOOKUP(D172,Kataloge!$D$2:$F$137,3,FALSE),"")</f>
        <v/>
      </c>
      <c r="F172" s="35" t="s">
        <v>9</v>
      </c>
      <c r="G172" s="142"/>
      <c r="H172" s="35"/>
      <c r="I172" s="90"/>
      <c r="J172" s="35"/>
      <c r="K172" s="90"/>
      <c r="L172" s="35"/>
      <c r="M172" s="90"/>
      <c r="N172" s="35"/>
      <c r="O172" s="90"/>
      <c r="P172" s="35"/>
      <c r="Q172" s="90"/>
      <c r="R172" s="35"/>
      <c r="S172" s="90"/>
      <c r="T172" s="35"/>
      <c r="U172" s="309"/>
      <c r="V172" s="35"/>
      <c r="W172" s="373">
        <f>IF(U172&gt;0,ROUND(ROUND(G172,4)*ROUND(U172,2),2),0)</f>
        <v>0</v>
      </c>
      <c r="X172" s="35"/>
      <c r="Y172" s="79"/>
      <c r="Z172" s="175" t="s">
        <v>135</v>
      </c>
      <c r="AA172" s="157" t="s">
        <v>288</v>
      </c>
      <c r="AB172" s="156">
        <f>IF(AND(I172&lt;&gt;"",SUM(AC172:AG172)&gt;0),1,0)</f>
        <v>0</v>
      </c>
      <c r="AC172" s="155">
        <f>IF(AND(K172&lt;&gt;""),1,0)</f>
        <v>0</v>
      </c>
      <c r="AD172" s="155">
        <f>IF(AND(M172&lt;&gt;""),1,0)</f>
        <v>0</v>
      </c>
      <c r="AE172" s="155">
        <f>IF(AND(O172&lt;&gt;""),1,0)</f>
        <v>0</v>
      </c>
      <c r="AF172" s="155">
        <f>IF(AND(Q172&lt;&gt;""),1,0)</f>
        <v>0</v>
      </c>
      <c r="AG172" s="156">
        <f>IF(S172&lt;&gt;"",1,0)</f>
        <v>0</v>
      </c>
      <c r="AH172" s="212">
        <f t="shared" ref="AH172:AM172" si="154">IF(AB172=1,ROUND($G172,4),0)</f>
        <v>0</v>
      </c>
      <c r="AI172" s="151">
        <f t="shared" si="154"/>
        <v>0</v>
      </c>
      <c r="AJ172" s="151">
        <f t="shared" si="154"/>
        <v>0</v>
      </c>
      <c r="AK172" s="151">
        <f t="shared" si="154"/>
        <v>0</v>
      </c>
      <c r="AL172" s="151">
        <f t="shared" si="154"/>
        <v>0</v>
      </c>
      <c r="AM172" s="151">
        <f t="shared" si="154"/>
        <v>0</v>
      </c>
      <c r="AN172" s="177"/>
      <c r="AO172" s="177"/>
    </row>
    <row r="173" spans="1:41" s="24" customFormat="1" ht="4" customHeight="1" x14ac:dyDescent="0.25">
      <c r="A173" s="205">
        <f t="shared" si="134"/>
        <v>0</v>
      </c>
      <c r="B173" s="25"/>
      <c r="C173" s="25"/>
      <c r="D173" s="302"/>
      <c r="E173" s="25"/>
      <c r="F173" s="25"/>
      <c r="G173" s="25"/>
      <c r="H173" s="25"/>
      <c r="I173" s="25"/>
      <c r="J173" s="25"/>
      <c r="K173" s="25"/>
      <c r="L173" s="25"/>
      <c r="M173" s="25"/>
      <c r="N173" s="25"/>
      <c r="O173" s="25"/>
      <c r="P173" s="25"/>
      <c r="Q173" s="25"/>
      <c r="R173" s="25"/>
      <c r="S173" s="25"/>
      <c r="T173" s="25"/>
      <c r="U173" s="310"/>
      <c r="V173" s="25"/>
      <c r="W173" s="308"/>
      <c r="X173" s="25"/>
      <c r="Y173" s="79"/>
      <c r="Z173" s="68"/>
      <c r="AA173" s="68"/>
      <c r="AB173" s="68"/>
      <c r="AC173" s="68"/>
      <c r="AD173" s="68"/>
      <c r="AE173" s="68"/>
      <c r="AF173" s="68"/>
      <c r="AG173" s="68"/>
      <c r="AH173" s="211"/>
      <c r="AI173" s="67"/>
      <c r="AJ173" s="67"/>
      <c r="AK173" s="67"/>
      <c r="AL173" s="67"/>
      <c r="AM173" s="67"/>
      <c r="AN173" s="152"/>
      <c r="AO173" s="152"/>
    </row>
    <row r="174" spans="1:41" s="24" customFormat="1" ht="18" customHeight="1" x14ac:dyDescent="0.25">
      <c r="A174" s="205">
        <f t="shared" ref="A174" si="155">IF(A172=0,0,IF(D172&lt;&gt;"",1,0))</f>
        <v>0</v>
      </c>
      <c r="B174" s="203">
        <f>IF(D174&lt;&gt;"",Z174,0)</f>
        <v>0</v>
      </c>
      <c r="C174" s="25"/>
      <c r="D174" s="301"/>
      <c r="E174" s="227" t="str">
        <f>IFERROR(VLOOKUP(D174,Kataloge!$D$2:$F$137,3,FALSE),"")</f>
        <v/>
      </c>
      <c r="F174" s="35" t="s">
        <v>9</v>
      </c>
      <c r="G174" s="142"/>
      <c r="H174" s="35"/>
      <c r="I174" s="90"/>
      <c r="J174" s="35"/>
      <c r="K174" s="90"/>
      <c r="L174" s="35"/>
      <c r="M174" s="90"/>
      <c r="N174" s="35"/>
      <c r="O174" s="90"/>
      <c r="P174" s="35"/>
      <c r="Q174" s="90"/>
      <c r="R174" s="35"/>
      <c r="S174" s="90"/>
      <c r="T174" s="35"/>
      <c r="U174" s="309"/>
      <c r="V174" s="35"/>
      <c r="W174" s="373">
        <f>IF(U174&gt;0,ROUND(ROUND(G174,4)*ROUND(U174,2),2),0)</f>
        <v>0</v>
      </c>
      <c r="X174" s="35"/>
      <c r="Y174" s="79"/>
      <c r="Z174" s="175" t="s">
        <v>136</v>
      </c>
      <c r="AA174" s="157" t="s">
        <v>288</v>
      </c>
      <c r="AB174" s="156">
        <f>IF(AND(I174&lt;&gt;"",SUM(AC174:AG174)&gt;0),1,0)</f>
        <v>0</v>
      </c>
      <c r="AC174" s="155">
        <f>IF(AND(K174&lt;&gt;""),1,0)</f>
        <v>0</v>
      </c>
      <c r="AD174" s="155">
        <f>IF(AND(M174&lt;&gt;""),1,0)</f>
        <v>0</v>
      </c>
      <c r="AE174" s="155">
        <f>IF(AND(O174&lt;&gt;""),1,0)</f>
        <v>0</v>
      </c>
      <c r="AF174" s="155">
        <f>IF(AND(Q174&lt;&gt;""),1,0)</f>
        <v>0</v>
      </c>
      <c r="AG174" s="156">
        <f>IF(S174&lt;&gt;"",1,0)</f>
        <v>0</v>
      </c>
      <c r="AH174" s="212">
        <f t="shared" ref="AH174:AM174" si="156">IF(AB174=1,ROUND($G174,4),0)</f>
        <v>0</v>
      </c>
      <c r="AI174" s="151">
        <f t="shared" si="156"/>
        <v>0</v>
      </c>
      <c r="AJ174" s="151">
        <f t="shared" si="156"/>
        <v>0</v>
      </c>
      <c r="AK174" s="151">
        <f t="shared" si="156"/>
        <v>0</v>
      </c>
      <c r="AL174" s="151">
        <f t="shared" si="156"/>
        <v>0</v>
      </c>
      <c r="AM174" s="151">
        <f t="shared" si="156"/>
        <v>0</v>
      </c>
      <c r="AN174" s="177"/>
      <c r="AO174" s="177"/>
    </row>
    <row r="175" spans="1:41" s="24" customFormat="1" ht="4" customHeight="1" x14ac:dyDescent="0.25">
      <c r="A175" s="205">
        <f t="shared" si="134"/>
        <v>0</v>
      </c>
      <c r="B175" s="25"/>
      <c r="C175" s="25"/>
      <c r="D175" s="302"/>
      <c r="E175" s="25"/>
      <c r="F175" s="25"/>
      <c r="G175" s="25"/>
      <c r="H175" s="25"/>
      <c r="I175" s="25"/>
      <c r="J175" s="25"/>
      <c r="K175" s="25"/>
      <c r="L175" s="25"/>
      <c r="M175" s="25"/>
      <c r="N175" s="25"/>
      <c r="O175" s="25"/>
      <c r="P175" s="25"/>
      <c r="Q175" s="25"/>
      <c r="R175" s="25"/>
      <c r="S175" s="25"/>
      <c r="T175" s="25"/>
      <c r="U175" s="310"/>
      <c r="V175" s="25"/>
      <c r="W175" s="308"/>
      <c r="X175" s="25"/>
      <c r="Y175" s="79"/>
      <c r="Z175" s="68"/>
      <c r="AA175" s="68"/>
      <c r="AB175" s="68"/>
      <c r="AC175" s="68"/>
      <c r="AD175" s="68"/>
      <c r="AE175" s="68"/>
      <c r="AF175" s="68"/>
      <c r="AG175" s="68"/>
      <c r="AH175" s="211"/>
      <c r="AI175" s="67"/>
      <c r="AJ175" s="67"/>
      <c r="AK175" s="67"/>
      <c r="AL175" s="67"/>
      <c r="AM175" s="67"/>
      <c r="AN175" s="152"/>
      <c r="AO175" s="152"/>
    </row>
    <row r="176" spans="1:41" s="24" customFormat="1" ht="18" customHeight="1" x14ac:dyDescent="0.25">
      <c r="A176" s="205">
        <f t="shared" ref="A176" si="157">IF(A174=0,0,IF(D174&lt;&gt;"",1,0))</f>
        <v>0</v>
      </c>
      <c r="B176" s="203">
        <f>IF(D176&lt;&gt;"",Z176,0)</f>
        <v>0</v>
      </c>
      <c r="C176" s="25"/>
      <c r="D176" s="301"/>
      <c r="E176" s="227" t="str">
        <f>IFERROR(VLOOKUP(D176,Kataloge!$D$2:$F$137,3,FALSE),"")</f>
        <v/>
      </c>
      <c r="F176" s="35" t="s">
        <v>9</v>
      </c>
      <c r="G176" s="142"/>
      <c r="H176" s="35"/>
      <c r="I176" s="90"/>
      <c r="J176" s="35"/>
      <c r="K176" s="90"/>
      <c r="L176" s="35"/>
      <c r="M176" s="90"/>
      <c r="N176" s="35"/>
      <c r="O176" s="90"/>
      <c r="P176" s="35"/>
      <c r="Q176" s="90"/>
      <c r="R176" s="35"/>
      <c r="S176" s="90"/>
      <c r="T176" s="35"/>
      <c r="U176" s="309"/>
      <c r="V176" s="35"/>
      <c r="W176" s="373">
        <f>IF(U176&gt;0,ROUND(ROUND(G176,4)*ROUND(U176,2),2),0)</f>
        <v>0</v>
      </c>
      <c r="X176" s="35"/>
      <c r="Y176" s="79"/>
      <c r="Z176" s="175" t="s">
        <v>137</v>
      </c>
      <c r="AA176" s="157" t="s">
        <v>288</v>
      </c>
      <c r="AB176" s="156">
        <f>IF(AND(I176&lt;&gt;"",SUM(AC176:AG176)&gt;0),1,0)</f>
        <v>0</v>
      </c>
      <c r="AC176" s="155">
        <f>IF(AND(K176&lt;&gt;""),1,0)</f>
        <v>0</v>
      </c>
      <c r="AD176" s="155">
        <f>IF(AND(M176&lt;&gt;""),1,0)</f>
        <v>0</v>
      </c>
      <c r="AE176" s="155">
        <f>IF(AND(O176&lt;&gt;""),1,0)</f>
        <v>0</v>
      </c>
      <c r="AF176" s="155">
        <f>IF(AND(Q176&lt;&gt;""),1,0)</f>
        <v>0</v>
      </c>
      <c r="AG176" s="156">
        <f>IF(S176&lt;&gt;"",1,0)</f>
        <v>0</v>
      </c>
      <c r="AH176" s="212">
        <f t="shared" ref="AH176:AM176" si="158">IF(AB176=1,ROUND($G176,4),0)</f>
        <v>0</v>
      </c>
      <c r="AI176" s="151">
        <f t="shared" si="158"/>
        <v>0</v>
      </c>
      <c r="AJ176" s="151">
        <f t="shared" si="158"/>
        <v>0</v>
      </c>
      <c r="AK176" s="151">
        <f t="shared" si="158"/>
        <v>0</v>
      </c>
      <c r="AL176" s="151">
        <f t="shared" si="158"/>
        <v>0</v>
      </c>
      <c r="AM176" s="151">
        <f t="shared" si="158"/>
        <v>0</v>
      </c>
      <c r="AN176" s="177"/>
      <c r="AO176" s="177"/>
    </row>
    <row r="177" spans="1:41" s="24" customFormat="1" ht="4" customHeight="1" x14ac:dyDescent="0.25">
      <c r="A177" s="205">
        <f t="shared" si="134"/>
        <v>0</v>
      </c>
      <c r="B177" s="25"/>
      <c r="C177" s="25"/>
      <c r="D177" s="302"/>
      <c r="E177" s="25"/>
      <c r="F177" s="25"/>
      <c r="G177" s="25"/>
      <c r="H177" s="25"/>
      <c r="I177" s="25"/>
      <c r="J177" s="25"/>
      <c r="K177" s="25"/>
      <c r="L177" s="25"/>
      <c r="M177" s="25"/>
      <c r="N177" s="25"/>
      <c r="O177" s="25"/>
      <c r="P177" s="25"/>
      <c r="Q177" s="25"/>
      <c r="R177" s="25"/>
      <c r="S177" s="25"/>
      <c r="T177" s="25"/>
      <c r="U177" s="310"/>
      <c r="V177" s="25"/>
      <c r="W177" s="308"/>
      <c r="X177" s="25"/>
      <c r="Y177" s="79"/>
      <c r="Z177" s="68"/>
      <c r="AA177" s="68"/>
      <c r="AB177" s="68"/>
      <c r="AC177" s="68"/>
      <c r="AD177" s="68"/>
      <c r="AE177" s="68"/>
      <c r="AF177" s="68"/>
      <c r="AG177" s="68"/>
      <c r="AH177" s="211"/>
      <c r="AI177" s="67"/>
      <c r="AJ177" s="67"/>
      <c r="AK177" s="67"/>
      <c r="AL177" s="67"/>
      <c r="AM177" s="67"/>
      <c r="AN177" s="152"/>
      <c r="AO177" s="152"/>
    </row>
    <row r="178" spans="1:41" s="24" customFormat="1" ht="18" customHeight="1" x14ac:dyDescent="0.25">
      <c r="A178" s="205">
        <f t="shared" ref="A178" si="159">IF(A176=0,0,IF(D176&lt;&gt;"",1,0))</f>
        <v>0</v>
      </c>
      <c r="B178" s="203">
        <f>IF(D178&lt;&gt;"",Z178,0)</f>
        <v>0</v>
      </c>
      <c r="C178" s="25"/>
      <c r="D178" s="301"/>
      <c r="E178" s="227" t="str">
        <f>IFERROR(VLOOKUP(D178,Kataloge!$D$2:$F$137,3,FALSE),"")</f>
        <v/>
      </c>
      <c r="F178" s="35" t="s">
        <v>9</v>
      </c>
      <c r="G178" s="142"/>
      <c r="H178" s="35"/>
      <c r="I178" s="90"/>
      <c r="J178" s="35"/>
      <c r="K178" s="90"/>
      <c r="L178" s="35"/>
      <c r="M178" s="90"/>
      <c r="N178" s="35"/>
      <c r="O178" s="90"/>
      <c r="P178" s="35"/>
      <c r="Q178" s="90"/>
      <c r="R178" s="35"/>
      <c r="S178" s="90"/>
      <c r="T178" s="35"/>
      <c r="U178" s="309"/>
      <c r="V178" s="35"/>
      <c r="W178" s="373">
        <f>IF(U178&gt;0,ROUND(ROUND(G178,4)*ROUND(U178,2),2),0)</f>
        <v>0</v>
      </c>
      <c r="X178" s="35"/>
      <c r="Y178" s="79"/>
      <c r="Z178" s="175" t="s">
        <v>138</v>
      </c>
      <c r="AA178" s="157" t="s">
        <v>288</v>
      </c>
      <c r="AB178" s="156">
        <f>IF(AND(I178&lt;&gt;"",SUM(AC178:AG178)&gt;0),1,0)</f>
        <v>0</v>
      </c>
      <c r="AC178" s="155">
        <f>IF(AND(K178&lt;&gt;""),1,0)</f>
        <v>0</v>
      </c>
      <c r="AD178" s="155">
        <f>IF(AND(M178&lt;&gt;""),1,0)</f>
        <v>0</v>
      </c>
      <c r="AE178" s="155">
        <f>IF(AND(O178&lt;&gt;""),1,0)</f>
        <v>0</v>
      </c>
      <c r="AF178" s="155">
        <f>IF(AND(Q178&lt;&gt;""),1,0)</f>
        <v>0</v>
      </c>
      <c r="AG178" s="156">
        <f>IF(S178&lt;&gt;"",1,0)</f>
        <v>0</v>
      </c>
      <c r="AH178" s="212">
        <f t="shared" ref="AH178:AM178" si="160">IF(AB178=1,ROUND($G178,4),0)</f>
        <v>0</v>
      </c>
      <c r="AI178" s="151">
        <f t="shared" si="160"/>
        <v>0</v>
      </c>
      <c r="AJ178" s="151">
        <f t="shared" si="160"/>
        <v>0</v>
      </c>
      <c r="AK178" s="151">
        <f t="shared" si="160"/>
        <v>0</v>
      </c>
      <c r="AL178" s="151">
        <f t="shared" si="160"/>
        <v>0</v>
      </c>
      <c r="AM178" s="151">
        <f t="shared" si="160"/>
        <v>0</v>
      </c>
      <c r="AN178" s="177"/>
      <c r="AO178" s="177"/>
    </row>
    <row r="179" spans="1:41" s="24" customFormat="1" ht="4" customHeight="1" x14ac:dyDescent="0.25">
      <c r="A179" s="205">
        <f t="shared" si="134"/>
        <v>0</v>
      </c>
      <c r="B179" s="25"/>
      <c r="C179" s="25"/>
      <c r="D179" s="302"/>
      <c r="E179" s="25"/>
      <c r="F179" s="25"/>
      <c r="G179" s="25"/>
      <c r="H179" s="25"/>
      <c r="I179" s="25"/>
      <c r="J179" s="25"/>
      <c r="K179" s="25"/>
      <c r="L179" s="25"/>
      <c r="M179" s="25"/>
      <c r="N179" s="25"/>
      <c r="O179" s="25"/>
      <c r="P179" s="25"/>
      <c r="Q179" s="25"/>
      <c r="R179" s="25"/>
      <c r="S179" s="25"/>
      <c r="T179" s="25"/>
      <c r="U179" s="310"/>
      <c r="V179" s="25"/>
      <c r="W179" s="308"/>
      <c r="X179" s="25"/>
      <c r="Y179" s="79"/>
      <c r="Z179" s="68"/>
      <c r="AA179" s="68"/>
      <c r="AB179" s="68"/>
      <c r="AC179" s="68"/>
      <c r="AD179" s="68"/>
      <c r="AE179" s="68"/>
      <c r="AF179" s="68"/>
      <c r="AG179" s="68"/>
      <c r="AH179" s="211"/>
      <c r="AI179" s="67"/>
      <c r="AJ179" s="67"/>
      <c r="AK179" s="67"/>
      <c r="AL179" s="67"/>
      <c r="AM179" s="67"/>
      <c r="AN179" s="152"/>
      <c r="AO179" s="152"/>
    </row>
    <row r="180" spans="1:41" s="24" customFormat="1" ht="18" customHeight="1" x14ac:dyDescent="0.25">
      <c r="A180" s="205">
        <f t="shared" ref="A180" si="161">IF(A178=0,0,IF(D178&lt;&gt;"",1,0))</f>
        <v>0</v>
      </c>
      <c r="B180" s="203">
        <f>IF(D180&lt;&gt;"",Z180,0)</f>
        <v>0</v>
      </c>
      <c r="C180" s="25"/>
      <c r="D180" s="301"/>
      <c r="E180" s="227" t="str">
        <f>IFERROR(VLOOKUP(D180,Kataloge!$D$2:$F$137,3,FALSE),"")</f>
        <v/>
      </c>
      <c r="F180" s="35" t="s">
        <v>9</v>
      </c>
      <c r="G180" s="142"/>
      <c r="H180" s="35"/>
      <c r="I180" s="90"/>
      <c r="J180" s="35"/>
      <c r="K180" s="90"/>
      <c r="L180" s="35"/>
      <c r="M180" s="90"/>
      <c r="N180" s="35"/>
      <c r="O180" s="90"/>
      <c r="P180" s="35"/>
      <c r="Q180" s="90"/>
      <c r="R180" s="35"/>
      <c r="S180" s="90"/>
      <c r="T180" s="35"/>
      <c r="U180" s="309"/>
      <c r="V180" s="35"/>
      <c r="W180" s="373">
        <f>IF(U180&gt;0,ROUND(ROUND(G180,4)*ROUND(U180,2),2),0)</f>
        <v>0</v>
      </c>
      <c r="X180" s="35"/>
      <c r="Y180" s="79"/>
      <c r="Z180" s="175" t="s">
        <v>139</v>
      </c>
      <c r="AA180" s="157" t="s">
        <v>288</v>
      </c>
      <c r="AB180" s="156">
        <f>IF(AND(I180&lt;&gt;"",SUM(AC180:AG180)&gt;0),1,0)</f>
        <v>0</v>
      </c>
      <c r="AC180" s="155">
        <f>IF(AND(K180&lt;&gt;""),1,0)</f>
        <v>0</v>
      </c>
      <c r="AD180" s="155">
        <f>IF(AND(M180&lt;&gt;""),1,0)</f>
        <v>0</v>
      </c>
      <c r="AE180" s="155">
        <f>IF(AND(O180&lt;&gt;""),1,0)</f>
        <v>0</v>
      </c>
      <c r="AF180" s="155">
        <f>IF(AND(Q180&lt;&gt;""),1,0)</f>
        <v>0</v>
      </c>
      <c r="AG180" s="156">
        <f>IF(S180&lt;&gt;"",1,0)</f>
        <v>0</v>
      </c>
      <c r="AH180" s="212">
        <f t="shared" ref="AH180:AM180" si="162">IF(AB180=1,ROUND($G180,4),0)</f>
        <v>0</v>
      </c>
      <c r="AI180" s="151">
        <f t="shared" si="162"/>
        <v>0</v>
      </c>
      <c r="AJ180" s="151">
        <f t="shared" si="162"/>
        <v>0</v>
      </c>
      <c r="AK180" s="151">
        <f t="shared" si="162"/>
        <v>0</v>
      </c>
      <c r="AL180" s="151">
        <f t="shared" si="162"/>
        <v>0</v>
      </c>
      <c r="AM180" s="151">
        <f t="shared" si="162"/>
        <v>0</v>
      </c>
      <c r="AN180" s="177"/>
      <c r="AO180" s="177"/>
    </row>
    <row r="181" spans="1:41" s="24" customFormat="1" ht="4" customHeight="1" x14ac:dyDescent="0.25">
      <c r="A181" s="205">
        <f t="shared" si="134"/>
        <v>0</v>
      </c>
      <c r="B181" s="25"/>
      <c r="C181" s="25"/>
      <c r="D181" s="302"/>
      <c r="E181" s="25"/>
      <c r="F181" s="25"/>
      <c r="G181" s="25"/>
      <c r="H181" s="25"/>
      <c r="I181" s="25"/>
      <c r="J181" s="25"/>
      <c r="K181" s="25"/>
      <c r="L181" s="25"/>
      <c r="M181" s="25"/>
      <c r="N181" s="25"/>
      <c r="O181" s="25"/>
      <c r="P181" s="25"/>
      <c r="Q181" s="25"/>
      <c r="R181" s="25"/>
      <c r="S181" s="25"/>
      <c r="T181" s="25"/>
      <c r="U181" s="310"/>
      <c r="V181" s="25"/>
      <c r="W181" s="308"/>
      <c r="X181" s="25"/>
      <c r="Y181" s="79"/>
      <c r="Z181" s="68"/>
      <c r="AA181" s="68"/>
      <c r="AB181" s="68"/>
      <c r="AC181" s="68"/>
      <c r="AD181" s="68"/>
      <c r="AE181" s="68"/>
      <c r="AF181" s="68"/>
      <c r="AG181" s="68"/>
      <c r="AH181" s="211"/>
      <c r="AI181" s="67"/>
      <c r="AJ181" s="67"/>
      <c r="AK181" s="67"/>
      <c r="AL181" s="67"/>
      <c r="AM181" s="67"/>
      <c r="AN181" s="152"/>
      <c r="AO181" s="152"/>
    </row>
    <row r="182" spans="1:41" s="24" customFormat="1" ht="18" customHeight="1" x14ac:dyDescent="0.25">
      <c r="A182" s="205">
        <f t="shared" ref="A182" si="163">IF(A180=0,0,IF(D180&lt;&gt;"",1,0))</f>
        <v>0</v>
      </c>
      <c r="B182" s="203">
        <f>IF(D182&lt;&gt;"",Z182,0)</f>
        <v>0</v>
      </c>
      <c r="C182" s="25"/>
      <c r="D182" s="301"/>
      <c r="E182" s="227" t="str">
        <f>IFERROR(VLOOKUP(D182,Kataloge!$D$2:$F$137,3,FALSE),"")</f>
        <v/>
      </c>
      <c r="F182" s="35" t="s">
        <v>9</v>
      </c>
      <c r="G182" s="142"/>
      <c r="H182" s="35"/>
      <c r="I182" s="90"/>
      <c r="J182" s="35"/>
      <c r="K182" s="90"/>
      <c r="L182" s="35"/>
      <c r="M182" s="90"/>
      <c r="N182" s="35"/>
      <c r="O182" s="90"/>
      <c r="P182" s="35"/>
      <c r="Q182" s="90"/>
      <c r="R182" s="35"/>
      <c r="S182" s="90"/>
      <c r="T182" s="35"/>
      <c r="U182" s="309"/>
      <c r="V182" s="35"/>
      <c r="W182" s="373">
        <f>IF(U182&gt;0,ROUND(ROUND(G182,4)*ROUND(U182,2),2),0)</f>
        <v>0</v>
      </c>
      <c r="X182" s="35"/>
      <c r="Y182" s="79"/>
      <c r="Z182" s="175" t="s">
        <v>140</v>
      </c>
      <c r="AA182" s="157" t="s">
        <v>288</v>
      </c>
      <c r="AB182" s="156">
        <f>IF(AND(I182&lt;&gt;"",SUM(AC182:AG182)&gt;0),1,0)</f>
        <v>0</v>
      </c>
      <c r="AC182" s="155">
        <f>IF(AND(K182&lt;&gt;""),1,0)</f>
        <v>0</v>
      </c>
      <c r="AD182" s="155">
        <f>IF(AND(M182&lt;&gt;""),1,0)</f>
        <v>0</v>
      </c>
      <c r="AE182" s="155">
        <f>IF(AND(O182&lt;&gt;""),1,0)</f>
        <v>0</v>
      </c>
      <c r="AF182" s="155">
        <f>IF(AND(Q182&lt;&gt;""),1,0)</f>
        <v>0</v>
      </c>
      <c r="AG182" s="156">
        <f>IF(S182&lt;&gt;"",1,0)</f>
        <v>0</v>
      </c>
      <c r="AH182" s="212">
        <f t="shared" ref="AH182:AM182" si="164">IF(AB182=1,ROUND($G182,4),0)</f>
        <v>0</v>
      </c>
      <c r="AI182" s="151">
        <f t="shared" si="164"/>
        <v>0</v>
      </c>
      <c r="AJ182" s="151">
        <f t="shared" si="164"/>
        <v>0</v>
      </c>
      <c r="AK182" s="151">
        <f t="shared" si="164"/>
        <v>0</v>
      </c>
      <c r="AL182" s="151">
        <f t="shared" si="164"/>
        <v>0</v>
      </c>
      <c r="AM182" s="151">
        <f t="shared" si="164"/>
        <v>0</v>
      </c>
      <c r="AN182" s="177"/>
      <c r="AO182" s="177"/>
    </row>
    <row r="183" spans="1:41" s="24" customFormat="1" ht="4" customHeight="1" x14ac:dyDescent="0.25">
      <c r="A183" s="205">
        <f t="shared" si="134"/>
        <v>0</v>
      </c>
      <c r="B183" s="25"/>
      <c r="C183" s="25"/>
      <c r="D183" s="302"/>
      <c r="E183" s="25"/>
      <c r="F183" s="25"/>
      <c r="G183" s="25"/>
      <c r="H183" s="25"/>
      <c r="I183" s="25"/>
      <c r="J183" s="25"/>
      <c r="K183" s="25"/>
      <c r="L183" s="25"/>
      <c r="M183" s="25"/>
      <c r="N183" s="25"/>
      <c r="O183" s="25"/>
      <c r="P183" s="25"/>
      <c r="Q183" s="25"/>
      <c r="R183" s="25"/>
      <c r="S183" s="25"/>
      <c r="T183" s="25"/>
      <c r="U183" s="310"/>
      <c r="V183" s="25"/>
      <c r="W183" s="308"/>
      <c r="X183" s="25"/>
      <c r="Y183" s="79"/>
      <c r="Z183" s="68"/>
      <c r="AA183" s="68"/>
      <c r="AB183" s="68"/>
      <c r="AC183" s="68"/>
      <c r="AD183" s="68"/>
      <c r="AE183" s="68"/>
      <c r="AF183" s="68"/>
      <c r="AG183" s="68"/>
      <c r="AH183" s="211"/>
      <c r="AI183" s="67"/>
      <c r="AJ183" s="67"/>
      <c r="AK183" s="67"/>
      <c r="AL183" s="67"/>
      <c r="AM183" s="67"/>
      <c r="AN183" s="152"/>
      <c r="AO183" s="152"/>
    </row>
    <row r="184" spans="1:41" s="24" customFormat="1" ht="18" customHeight="1" x14ac:dyDescent="0.25">
      <c r="A184" s="205">
        <f t="shared" ref="A184" si="165">IF(A182=0,0,IF(D182&lt;&gt;"",1,0))</f>
        <v>0</v>
      </c>
      <c r="B184" s="203">
        <f>IF(D184&lt;&gt;"",Z184,0)</f>
        <v>0</v>
      </c>
      <c r="C184" s="25"/>
      <c r="D184" s="301"/>
      <c r="E184" s="227" t="str">
        <f>IFERROR(VLOOKUP(D184,Kataloge!$D$2:$F$137,3,FALSE),"")</f>
        <v/>
      </c>
      <c r="F184" s="35" t="s">
        <v>9</v>
      </c>
      <c r="G184" s="142"/>
      <c r="H184" s="35"/>
      <c r="I184" s="90"/>
      <c r="J184" s="35"/>
      <c r="K184" s="90"/>
      <c r="L184" s="35"/>
      <c r="M184" s="90"/>
      <c r="N184" s="35"/>
      <c r="O184" s="90"/>
      <c r="P184" s="35"/>
      <c r="Q184" s="90"/>
      <c r="R184" s="35"/>
      <c r="S184" s="90"/>
      <c r="T184" s="35"/>
      <c r="U184" s="309"/>
      <c r="V184" s="35"/>
      <c r="W184" s="373">
        <f>IF(U184&gt;0,ROUND(ROUND(G184,4)*ROUND(U184,2),2),0)</f>
        <v>0</v>
      </c>
      <c r="X184" s="35"/>
      <c r="Y184" s="79"/>
      <c r="Z184" s="175" t="s">
        <v>141</v>
      </c>
      <c r="AA184" s="157" t="s">
        <v>288</v>
      </c>
      <c r="AB184" s="156">
        <f>IF(AND(I184&lt;&gt;"",SUM(AC184:AG184)&gt;0),1,0)</f>
        <v>0</v>
      </c>
      <c r="AC184" s="155">
        <f>IF(AND(K184&lt;&gt;""),1,0)</f>
        <v>0</v>
      </c>
      <c r="AD184" s="155">
        <f>IF(AND(M184&lt;&gt;""),1,0)</f>
        <v>0</v>
      </c>
      <c r="AE184" s="155">
        <f>IF(AND(O184&lt;&gt;""),1,0)</f>
        <v>0</v>
      </c>
      <c r="AF184" s="155">
        <f>IF(AND(Q184&lt;&gt;""),1,0)</f>
        <v>0</v>
      </c>
      <c r="AG184" s="156">
        <f>IF(S184&lt;&gt;"",1,0)</f>
        <v>0</v>
      </c>
      <c r="AH184" s="212">
        <f t="shared" ref="AH184:AM184" si="166">IF(AB184=1,ROUND($G184,4),0)</f>
        <v>0</v>
      </c>
      <c r="AI184" s="151">
        <f t="shared" si="166"/>
        <v>0</v>
      </c>
      <c r="AJ184" s="151">
        <f t="shared" si="166"/>
        <v>0</v>
      </c>
      <c r="AK184" s="151">
        <f t="shared" si="166"/>
        <v>0</v>
      </c>
      <c r="AL184" s="151">
        <f t="shared" si="166"/>
        <v>0</v>
      </c>
      <c r="AM184" s="151">
        <f t="shared" si="166"/>
        <v>0</v>
      </c>
      <c r="AN184" s="177"/>
      <c r="AO184" s="177"/>
    </row>
    <row r="185" spans="1:41" s="24" customFormat="1" ht="4" customHeight="1" x14ac:dyDescent="0.25">
      <c r="A185" s="205">
        <f t="shared" si="134"/>
        <v>0</v>
      </c>
      <c r="B185" s="25"/>
      <c r="C185" s="25"/>
      <c r="D185" s="302"/>
      <c r="E185" s="25"/>
      <c r="F185" s="25"/>
      <c r="G185" s="25"/>
      <c r="H185" s="25"/>
      <c r="I185" s="25"/>
      <c r="J185" s="25"/>
      <c r="K185" s="25"/>
      <c r="L185" s="25"/>
      <c r="M185" s="25"/>
      <c r="N185" s="25"/>
      <c r="O185" s="25"/>
      <c r="P185" s="25"/>
      <c r="Q185" s="25"/>
      <c r="R185" s="25"/>
      <c r="S185" s="25"/>
      <c r="T185" s="25"/>
      <c r="U185" s="310"/>
      <c r="V185" s="25"/>
      <c r="W185" s="308"/>
      <c r="X185" s="25"/>
      <c r="Y185" s="79"/>
      <c r="Z185" s="68"/>
      <c r="AA185" s="68"/>
      <c r="AB185" s="68"/>
      <c r="AC185" s="68"/>
      <c r="AD185" s="68"/>
      <c r="AE185" s="68"/>
      <c r="AF185" s="68"/>
      <c r="AG185" s="68"/>
      <c r="AH185" s="211"/>
      <c r="AI185" s="67"/>
      <c r="AJ185" s="67"/>
      <c r="AK185" s="67"/>
      <c r="AL185" s="67"/>
      <c r="AM185" s="67"/>
      <c r="AN185" s="152"/>
      <c r="AO185" s="152"/>
    </row>
    <row r="186" spans="1:41" s="24" customFormat="1" ht="18" customHeight="1" x14ac:dyDescent="0.25">
      <c r="A186" s="205">
        <f t="shared" ref="A186" si="167">IF(A184=0,0,IF(D184&lt;&gt;"",1,0))</f>
        <v>0</v>
      </c>
      <c r="B186" s="203">
        <f>IF(D186&lt;&gt;"",Z186,0)</f>
        <v>0</v>
      </c>
      <c r="C186" s="25"/>
      <c r="D186" s="301"/>
      <c r="E186" s="227" t="str">
        <f>IFERROR(VLOOKUP(D186,Kataloge!$D$2:$F$137,3,FALSE),"")</f>
        <v/>
      </c>
      <c r="F186" s="35" t="s">
        <v>9</v>
      </c>
      <c r="G186" s="142"/>
      <c r="H186" s="35"/>
      <c r="I186" s="90"/>
      <c r="J186" s="35"/>
      <c r="K186" s="90"/>
      <c r="L186" s="35"/>
      <c r="M186" s="90"/>
      <c r="N186" s="35"/>
      <c r="O186" s="90"/>
      <c r="P186" s="35"/>
      <c r="Q186" s="90"/>
      <c r="R186" s="35"/>
      <c r="S186" s="90"/>
      <c r="T186" s="35"/>
      <c r="U186" s="309"/>
      <c r="V186" s="35"/>
      <c r="W186" s="373">
        <f>IF(U186&gt;0,ROUND(ROUND(G186,4)*ROUND(U186,2),2),0)</f>
        <v>0</v>
      </c>
      <c r="X186" s="35"/>
      <c r="Y186" s="79"/>
      <c r="Z186" s="175" t="s">
        <v>142</v>
      </c>
      <c r="AA186" s="157" t="s">
        <v>288</v>
      </c>
      <c r="AB186" s="156">
        <f>IF(AND(I186&lt;&gt;"",SUM(AC186:AG186)&gt;0),1,0)</f>
        <v>0</v>
      </c>
      <c r="AC186" s="155">
        <f>IF(AND(K186&lt;&gt;""),1,0)</f>
        <v>0</v>
      </c>
      <c r="AD186" s="155">
        <f>IF(AND(M186&lt;&gt;""),1,0)</f>
        <v>0</v>
      </c>
      <c r="AE186" s="155">
        <f>IF(AND(O186&lt;&gt;""),1,0)</f>
        <v>0</v>
      </c>
      <c r="AF186" s="155">
        <f>IF(AND(Q186&lt;&gt;""),1,0)</f>
        <v>0</v>
      </c>
      <c r="AG186" s="156">
        <f>IF(S186&lt;&gt;"",1,0)</f>
        <v>0</v>
      </c>
      <c r="AH186" s="212">
        <f t="shared" ref="AH186:AM186" si="168">IF(AB186=1,ROUND($G186,4),0)</f>
        <v>0</v>
      </c>
      <c r="AI186" s="151">
        <f t="shared" si="168"/>
        <v>0</v>
      </c>
      <c r="AJ186" s="151">
        <f t="shared" si="168"/>
        <v>0</v>
      </c>
      <c r="AK186" s="151">
        <f t="shared" si="168"/>
        <v>0</v>
      </c>
      <c r="AL186" s="151">
        <f t="shared" si="168"/>
        <v>0</v>
      </c>
      <c r="AM186" s="151">
        <f t="shared" si="168"/>
        <v>0</v>
      </c>
      <c r="AN186" s="177"/>
      <c r="AO186" s="177"/>
    </row>
    <row r="187" spans="1:41" s="24" customFormat="1" ht="4" customHeight="1" x14ac:dyDescent="0.25">
      <c r="A187" s="205">
        <f t="shared" si="134"/>
        <v>0</v>
      </c>
      <c r="B187" s="25"/>
      <c r="C187" s="25"/>
      <c r="D187" s="302"/>
      <c r="E187" s="25"/>
      <c r="F187" s="25"/>
      <c r="G187" s="25"/>
      <c r="H187" s="25"/>
      <c r="I187" s="25"/>
      <c r="J187" s="25"/>
      <c r="K187" s="25"/>
      <c r="L187" s="25"/>
      <c r="M187" s="25"/>
      <c r="N187" s="25"/>
      <c r="O187" s="25"/>
      <c r="P187" s="25"/>
      <c r="Q187" s="25"/>
      <c r="R187" s="25"/>
      <c r="S187" s="25"/>
      <c r="T187" s="25"/>
      <c r="U187" s="310"/>
      <c r="V187" s="25"/>
      <c r="W187" s="308"/>
      <c r="X187" s="25"/>
      <c r="Y187" s="79"/>
      <c r="Z187" s="68"/>
      <c r="AA187" s="68"/>
      <c r="AB187" s="68"/>
      <c r="AC187" s="68"/>
      <c r="AD187" s="68"/>
      <c r="AE187" s="68"/>
      <c r="AF187" s="68"/>
      <c r="AG187" s="68"/>
      <c r="AH187" s="211"/>
      <c r="AI187" s="67"/>
      <c r="AJ187" s="67"/>
      <c r="AK187" s="67"/>
      <c r="AL187" s="67"/>
      <c r="AM187" s="67"/>
      <c r="AN187" s="152"/>
      <c r="AO187" s="152"/>
    </row>
    <row r="188" spans="1:41" s="24" customFormat="1" ht="18" customHeight="1" x14ac:dyDescent="0.25">
      <c r="A188" s="205">
        <f t="shared" ref="A188" si="169">IF(A186=0,0,IF(D186&lt;&gt;"",1,0))</f>
        <v>0</v>
      </c>
      <c r="B188" s="203">
        <f>IF(D188&lt;&gt;"",Z188,0)</f>
        <v>0</v>
      </c>
      <c r="C188" s="25"/>
      <c r="D188" s="301"/>
      <c r="E188" s="227" t="str">
        <f>IFERROR(VLOOKUP(D188,Kataloge!$D$2:$F$137,3,FALSE),"")</f>
        <v/>
      </c>
      <c r="F188" s="35" t="s">
        <v>9</v>
      </c>
      <c r="G188" s="142"/>
      <c r="H188" s="35"/>
      <c r="I188" s="90"/>
      <c r="J188" s="35"/>
      <c r="K188" s="90"/>
      <c r="L188" s="35"/>
      <c r="M188" s="90"/>
      <c r="N188" s="35"/>
      <c r="O188" s="90"/>
      <c r="P188" s="35"/>
      <c r="Q188" s="90"/>
      <c r="R188" s="35"/>
      <c r="S188" s="90"/>
      <c r="T188" s="35"/>
      <c r="U188" s="309"/>
      <c r="V188" s="35"/>
      <c r="W188" s="373">
        <f>IF(U188&gt;0,ROUND(ROUND(G188,4)*ROUND(U188,2),2),0)</f>
        <v>0</v>
      </c>
      <c r="X188" s="35"/>
      <c r="Y188" s="79"/>
      <c r="Z188" s="175" t="s">
        <v>143</v>
      </c>
      <c r="AA188" s="157" t="s">
        <v>288</v>
      </c>
      <c r="AB188" s="156">
        <f>IF(AND(I188&lt;&gt;"",SUM(AC188:AG188)&gt;0),1,0)</f>
        <v>0</v>
      </c>
      <c r="AC188" s="155">
        <f>IF(AND(K188&lt;&gt;""),1,0)</f>
        <v>0</v>
      </c>
      <c r="AD188" s="155">
        <f>IF(AND(M188&lt;&gt;""),1,0)</f>
        <v>0</v>
      </c>
      <c r="AE188" s="155">
        <f>IF(AND(O188&lt;&gt;""),1,0)</f>
        <v>0</v>
      </c>
      <c r="AF188" s="155">
        <f>IF(AND(Q188&lt;&gt;""),1,0)</f>
        <v>0</v>
      </c>
      <c r="AG188" s="156">
        <f>IF(S188&lt;&gt;"",1,0)</f>
        <v>0</v>
      </c>
      <c r="AH188" s="212">
        <f t="shared" ref="AH188:AM188" si="170">IF(AB188=1,ROUND($G188,4),0)</f>
        <v>0</v>
      </c>
      <c r="AI188" s="151">
        <f t="shared" si="170"/>
        <v>0</v>
      </c>
      <c r="AJ188" s="151">
        <f t="shared" si="170"/>
        <v>0</v>
      </c>
      <c r="AK188" s="151">
        <f t="shared" si="170"/>
        <v>0</v>
      </c>
      <c r="AL188" s="151">
        <f t="shared" si="170"/>
        <v>0</v>
      </c>
      <c r="AM188" s="151">
        <f t="shared" si="170"/>
        <v>0</v>
      </c>
      <c r="AN188" s="177"/>
      <c r="AO188" s="177"/>
    </row>
    <row r="189" spans="1:41" s="24" customFormat="1" ht="4" customHeight="1" x14ac:dyDescent="0.25">
      <c r="A189" s="205">
        <f t="shared" si="134"/>
        <v>0</v>
      </c>
      <c r="B189" s="25"/>
      <c r="C189" s="25"/>
      <c r="D189" s="302"/>
      <c r="E189" s="25"/>
      <c r="F189" s="25"/>
      <c r="G189" s="25"/>
      <c r="H189" s="25"/>
      <c r="I189" s="25"/>
      <c r="J189" s="25"/>
      <c r="K189" s="25"/>
      <c r="L189" s="25"/>
      <c r="M189" s="25"/>
      <c r="N189" s="25"/>
      <c r="O189" s="25"/>
      <c r="P189" s="25"/>
      <c r="Q189" s="25"/>
      <c r="R189" s="25"/>
      <c r="S189" s="25"/>
      <c r="T189" s="25"/>
      <c r="U189" s="310"/>
      <c r="V189" s="25"/>
      <c r="W189" s="308"/>
      <c r="X189" s="25"/>
      <c r="Y189" s="79"/>
      <c r="Z189" s="68"/>
      <c r="AA189" s="68"/>
      <c r="AB189" s="68"/>
      <c r="AC189" s="68"/>
      <c r="AD189" s="68"/>
      <c r="AE189" s="68"/>
      <c r="AF189" s="68"/>
      <c r="AG189" s="68"/>
      <c r="AH189" s="211"/>
      <c r="AI189" s="67"/>
      <c r="AJ189" s="67"/>
      <c r="AK189" s="67"/>
      <c r="AL189" s="67"/>
      <c r="AM189" s="67"/>
      <c r="AN189" s="152"/>
      <c r="AO189" s="152"/>
    </row>
    <row r="190" spans="1:41" s="24" customFormat="1" ht="18" customHeight="1" x14ac:dyDescent="0.25">
      <c r="A190" s="205">
        <f t="shared" ref="A190" si="171">IF(A188=0,0,IF(D188&lt;&gt;"",1,0))</f>
        <v>0</v>
      </c>
      <c r="B190" s="203">
        <f>IF(D190&lt;&gt;"",Z190,0)</f>
        <v>0</v>
      </c>
      <c r="C190" s="25"/>
      <c r="D190" s="301"/>
      <c r="E190" s="227" t="str">
        <f>IFERROR(VLOOKUP(D190,Kataloge!$D$2:$F$137,3,FALSE),"")</f>
        <v/>
      </c>
      <c r="F190" s="35" t="s">
        <v>9</v>
      </c>
      <c r="G190" s="142"/>
      <c r="H190" s="35"/>
      <c r="I190" s="90"/>
      <c r="J190" s="35"/>
      <c r="K190" s="90"/>
      <c r="L190" s="35"/>
      <c r="M190" s="90"/>
      <c r="N190" s="35"/>
      <c r="O190" s="90"/>
      <c r="P190" s="35"/>
      <c r="Q190" s="90"/>
      <c r="R190" s="35"/>
      <c r="S190" s="90"/>
      <c r="T190" s="35"/>
      <c r="U190" s="309"/>
      <c r="V190" s="35"/>
      <c r="W190" s="373">
        <f>IF(U190&gt;0,ROUND(ROUND(G190,4)*ROUND(U190,2),2),0)</f>
        <v>0</v>
      </c>
      <c r="X190" s="35"/>
      <c r="Y190" s="79"/>
      <c r="Z190" s="175" t="s">
        <v>144</v>
      </c>
      <c r="AA190" s="157" t="s">
        <v>288</v>
      </c>
      <c r="AB190" s="156">
        <f>IF(AND(I190&lt;&gt;"",SUM(AC190:AG190)&gt;0),1,0)</f>
        <v>0</v>
      </c>
      <c r="AC190" s="155">
        <f>IF(AND(K190&lt;&gt;""),1,0)</f>
        <v>0</v>
      </c>
      <c r="AD190" s="155">
        <f>IF(AND(M190&lt;&gt;""),1,0)</f>
        <v>0</v>
      </c>
      <c r="AE190" s="155">
        <f>IF(AND(O190&lt;&gt;""),1,0)</f>
        <v>0</v>
      </c>
      <c r="AF190" s="155">
        <f>IF(AND(Q190&lt;&gt;""),1,0)</f>
        <v>0</v>
      </c>
      <c r="AG190" s="156">
        <f>IF(S190&lt;&gt;"",1,0)</f>
        <v>0</v>
      </c>
      <c r="AH190" s="212">
        <f t="shared" ref="AH190:AM190" si="172">IF(AB190=1,ROUND($G190,4),0)</f>
        <v>0</v>
      </c>
      <c r="AI190" s="151">
        <f t="shared" si="172"/>
        <v>0</v>
      </c>
      <c r="AJ190" s="151">
        <f t="shared" si="172"/>
        <v>0</v>
      </c>
      <c r="AK190" s="151">
        <f t="shared" si="172"/>
        <v>0</v>
      </c>
      <c r="AL190" s="151">
        <f t="shared" si="172"/>
        <v>0</v>
      </c>
      <c r="AM190" s="151">
        <f t="shared" si="172"/>
        <v>0</v>
      </c>
      <c r="AN190" s="177"/>
      <c r="AO190" s="177"/>
    </row>
    <row r="191" spans="1:41" s="24" customFormat="1" ht="4" customHeight="1" x14ac:dyDescent="0.25">
      <c r="A191" s="205">
        <f t="shared" si="134"/>
        <v>0</v>
      </c>
      <c r="B191" s="25"/>
      <c r="C191" s="25"/>
      <c r="D191" s="302"/>
      <c r="E191" s="25"/>
      <c r="F191" s="25"/>
      <c r="G191" s="25"/>
      <c r="H191" s="25"/>
      <c r="I191" s="25"/>
      <c r="J191" s="25"/>
      <c r="K191" s="25"/>
      <c r="L191" s="25"/>
      <c r="M191" s="25"/>
      <c r="N191" s="25"/>
      <c r="O191" s="25"/>
      <c r="P191" s="25"/>
      <c r="Q191" s="25"/>
      <c r="R191" s="25"/>
      <c r="S191" s="25"/>
      <c r="T191" s="25"/>
      <c r="U191" s="310"/>
      <c r="V191" s="25"/>
      <c r="W191" s="308"/>
      <c r="X191" s="25"/>
      <c r="Y191" s="79"/>
      <c r="Z191" s="68"/>
      <c r="AA191" s="68"/>
      <c r="AB191" s="68"/>
      <c r="AC191" s="68"/>
      <c r="AD191" s="68"/>
      <c r="AE191" s="68"/>
      <c r="AF191" s="68"/>
      <c r="AG191" s="68"/>
      <c r="AH191" s="211"/>
      <c r="AI191" s="67"/>
      <c r="AJ191" s="67"/>
      <c r="AK191" s="67"/>
      <c r="AL191" s="67"/>
      <c r="AM191" s="67"/>
      <c r="AN191" s="152"/>
      <c r="AO191" s="152"/>
    </row>
    <row r="192" spans="1:41" s="24" customFormat="1" ht="18" customHeight="1" x14ac:dyDescent="0.25">
      <c r="A192" s="205">
        <f t="shared" ref="A192" si="173">IF(A190=0,0,IF(D190&lt;&gt;"",1,0))</f>
        <v>0</v>
      </c>
      <c r="B192" s="203">
        <f>IF(D192&lt;&gt;"",Z192,0)</f>
        <v>0</v>
      </c>
      <c r="C192" s="25"/>
      <c r="D192" s="301"/>
      <c r="E192" s="227" t="str">
        <f>IFERROR(VLOOKUP(D192,Kataloge!$D$2:$F$137,3,FALSE),"")</f>
        <v/>
      </c>
      <c r="F192" s="35" t="s">
        <v>9</v>
      </c>
      <c r="G192" s="142"/>
      <c r="H192" s="35"/>
      <c r="I192" s="90"/>
      <c r="J192" s="35"/>
      <c r="K192" s="90"/>
      <c r="L192" s="35"/>
      <c r="M192" s="90"/>
      <c r="N192" s="35"/>
      <c r="O192" s="90"/>
      <c r="P192" s="35"/>
      <c r="Q192" s="90"/>
      <c r="R192" s="35"/>
      <c r="S192" s="90"/>
      <c r="T192" s="35"/>
      <c r="U192" s="309"/>
      <c r="V192" s="35"/>
      <c r="W192" s="373">
        <f>IF(U192&gt;0,ROUND(ROUND(G192,4)*ROUND(U192,2),2),0)</f>
        <v>0</v>
      </c>
      <c r="X192" s="35"/>
      <c r="Y192" s="79"/>
      <c r="Z192" s="175" t="s">
        <v>145</v>
      </c>
      <c r="AA192" s="157" t="s">
        <v>288</v>
      </c>
      <c r="AB192" s="156">
        <f>IF(AND(I192&lt;&gt;"",SUM(AC192:AG192)&gt;0),1,0)</f>
        <v>0</v>
      </c>
      <c r="AC192" s="155">
        <f>IF(AND(K192&lt;&gt;""),1,0)</f>
        <v>0</v>
      </c>
      <c r="AD192" s="155">
        <f>IF(AND(M192&lt;&gt;""),1,0)</f>
        <v>0</v>
      </c>
      <c r="AE192" s="155">
        <f>IF(AND(O192&lt;&gt;""),1,0)</f>
        <v>0</v>
      </c>
      <c r="AF192" s="155">
        <f>IF(AND(Q192&lt;&gt;""),1,0)</f>
        <v>0</v>
      </c>
      <c r="AG192" s="156">
        <f>IF(S192&lt;&gt;"",1,0)</f>
        <v>0</v>
      </c>
      <c r="AH192" s="212">
        <f t="shared" ref="AH192:AM192" si="174">IF(AB192=1,ROUND($G192,4),0)</f>
        <v>0</v>
      </c>
      <c r="AI192" s="151">
        <f t="shared" si="174"/>
        <v>0</v>
      </c>
      <c r="AJ192" s="151">
        <f t="shared" si="174"/>
        <v>0</v>
      </c>
      <c r="AK192" s="151">
        <f t="shared" si="174"/>
        <v>0</v>
      </c>
      <c r="AL192" s="151">
        <f t="shared" si="174"/>
        <v>0</v>
      </c>
      <c r="AM192" s="151">
        <f t="shared" si="174"/>
        <v>0</v>
      </c>
      <c r="AN192" s="177"/>
      <c r="AO192" s="177"/>
    </row>
    <row r="193" spans="1:41" s="24" customFormat="1" ht="4" customHeight="1" x14ac:dyDescent="0.25">
      <c r="A193" s="205">
        <f t="shared" si="134"/>
        <v>0</v>
      </c>
      <c r="B193" s="25"/>
      <c r="C193" s="25"/>
      <c r="D193" s="302"/>
      <c r="E193" s="25"/>
      <c r="F193" s="25"/>
      <c r="G193" s="25"/>
      <c r="H193" s="25"/>
      <c r="I193" s="25"/>
      <c r="J193" s="25"/>
      <c r="K193" s="25"/>
      <c r="L193" s="25"/>
      <c r="M193" s="25"/>
      <c r="N193" s="25"/>
      <c r="O193" s="25"/>
      <c r="P193" s="25"/>
      <c r="Q193" s="25"/>
      <c r="R193" s="25"/>
      <c r="S193" s="25"/>
      <c r="T193" s="25"/>
      <c r="U193" s="310"/>
      <c r="V193" s="25"/>
      <c r="W193" s="308"/>
      <c r="X193" s="25"/>
      <c r="Y193" s="79"/>
      <c r="Z193" s="68"/>
      <c r="AA193" s="68"/>
      <c r="AB193" s="68"/>
      <c r="AC193" s="68"/>
      <c r="AD193" s="68"/>
      <c r="AE193" s="68"/>
      <c r="AF193" s="68"/>
      <c r="AG193" s="68"/>
      <c r="AH193" s="211"/>
      <c r="AI193" s="67"/>
      <c r="AJ193" s="67"/>
      <c r="AK193" s="67"/>
      <c r="AL193" s="67"/>
      <c r="AM193" s="67"/>
      <c r="AN193" s="152"/>
      <c r="AO193" s="152"/>
    </row>
    <row r="194" spans="1:41" s="24" customFormat="1" ht="18" customHeight="1" x14ac:dyDescent="0.25">
      <c r="A194" s="205">
        <f t="shared" ref="A194" si="175">IF(A192=0,0,IF(D192&lt;&gt;"",1,0))</f>
        <v>0</v>
      </c>
      <c r="B194" s="203">
        <f>IF(D194&lt;&gt;"",Z194,0)</f>
        <v>0</v>
      </c>
      <c r="C194" s="25"/>
      <c r="D194" s="301"/>
      <c r="E194" s="227" t="str">
        <f>IFERROR(VLOOKUP(D194,Kataloge!$D$2:$F$137,3,FALSE),"")</f>
        <v/>
      </c>
      <c r="F194" s="35" t="s">
        <v>9</v>
      </c>
      <c r="G194" s="142"/>
      <c r="H194" s="35"/>
      <c r="I194" s="90"/>
      <c r="J194" s="35"/>
      <c r="K194" s="90"/>
      <c r="L194" s="35"/>
      <c r="M194" s="90"/>
      <c r="N194" s="35"/>
      <c r="O194" s="90"/>
      <c r="P194" s="35"/>
      <c r="Q194" s="90"/>
      <c r="R194" s="35"/>
      <c r="S194" s="90"/>
      <c r="T194" s="35"/>
      <c r="U194" s="309"/>
      <c r="V194" s="35"/>
      <c r="W194" s="373">
        <f>IF(U194&gt;0,ROUND(ROUND(G194,4)*ROUND(U194,2),2),0)</f>
        <v>0</v>
      </c>
      <c r="X194" s="35"/>
      <c r="Y194" s="79"/>
      <c r="Z194" s="175" t="s">
        <v>146</v>
      </c>
      <c r="AA194" s="157" t="s">
        <v>288</v>
      </c>
      <c r="AB194" s="156">
        <f>IF(AND(I194&lt;&gt;"",SUM(AC194:AG194)&gt;0),1,0)</f>
        <v>0</v>
      </c>
      <c r="AC194" s="155">
        <f>IF(AND(K194&lt;&gt;""),1,0)</f>
        <v>0</v>
      </c>
      <c r="AD194" s="155">
        <f>IF(AND(M194&lt;&gt;""),1,0)</f>
        <v>0</v>
      </c>
      <c r="AE194" s="155">
        <f>IF(AND(O194&lt;&gt;""),1,0)</f>
        <v>0</v>
      </c>
      <c r="AF194" s="155">
        <f>IF(AND(Q194&lt;&gt;""),1,0)</f>
        <v>0</v>
      </c>
      <c r="AG194" s="156">
        <f>IF(S194&lt;&gt;"",1,0)</f>
        <v>0</v>
      </c>
      <c r="AH194" s="212">
        <f t="shared" ref="AH194:AM194" si="176">IF(AB194=1,ROUND($G194,4),0)</f>
        <v>0</v>
      </c>
      <c r="AI194" s="151">
        <f t="shared" si="176"/>
        <v>0</v>
      </c>
      <c r="AJ194" s="151">
        <f t="shared" si="176"/>
        <v>0</v>
      </c>
      <c r="AK194" s="151">
        <f t="shared" si="176"/>
        <v>0</v>
      </c>
      <c r="AL194" s="151">
        <f t="shared" si="176"/>
        <v>0</v>
      </c>
      <c r="AM194" s="151">
        <f t="shared" si="176"/>
        <v>0</v>
      </c>
      <c r="AN194" s="177"/>
      <c r="AO194" s="177"/>
    </row>
    <row r="195" spans="1:41" s="24" customFormat="1" ht="4" customHeight="1" x14ac:dyDescent="0.25">
      <c r="A195" s="205">
        <f t="shared" si="134"/>
        <v>0</v>
      </c>
      <c r="B195" s="25"/>
      <c r="C195" s="25"/>
      <c r="D195" s="302"/>
      <c r="E195" s="25"/>
      <c r="F195" s="25"/>
      <c r="G195" s="25"/>
      <c r="H195" s="25"/>
      <c r="I195" s="25"/>
      <c r="J195" s="25"/>
      <c r="K195" s="25"/>
      <c r="L195" s="25"/>
      <c r="M195" s="25"/>
      <c r="N195" s="25"/>
      <c r="O195" s="25"/>
      <c r="P195" s="25"/>
      <c r="Q195" s="25"/>
      <c r="R195" s="25"/>
      <c r="S195" s="25"/>
      <c r="T195" s="25"/>
      <c r="U195" s="310"/>
      <c r="V195" s="25"/>
      <c r="W195" s="308"/>
      <c r="X195" s="25"/>
      <c r="Y195" s="79"/>
      <c r="Z195" s="68"/>
      <c r="AA195" s="68"/>
      <c r="AB195" s="68"/>
      <c r="AC195" s="68"/>
      <c r="AD195" s="68"/>
      <c r="AE195" s="68"/>
      <c r="AF195" s="68"/>
      <c r="AG195" s="68"/>
      <c r="AH195" s="211"/>
      <c r="AI195" s="67"/>
      <c r="AJ195" s="67"/>
      <c r="AK195" s="67"/>
      <c r="AL195" s="67"/>
      <c r="AM195" s="67"/>
      <c r="AN195" s="152"/>
      <c r="AO195" s="152"/>
    </row>
    <row r="196" spans="1:41" s="24" customFormat="1" ht="18" customHeight="1" x14ac:dyDescent="0.25">
      <c r="A196" s="205">
        <f t="shared" ref="A196" si="177">IF(A194=0,0,IF(D194&lt;&gt;"",1,0))</f>
        <v>0</v>
      </c>
      <c r="B196" s="203">
        <f>IF(D196&lt;&gt;"",Z196,0)</f>
        <v>0</v>
      </c>
      <c r="C196" s="25"/>
      <c r="D196" s="301"/>
      <c r="E196" s="227" t="str">
        <f>IFERROR(VLOOKUP(D196,Kataloge!$D$2:$F$137,3,FALSE),"")</f>
        <v/>
      </c>
      <c r="F196" s="35" t="s">
        <v>9</v>
      </c>
      <c r="G196" s="142"/>
      <c r="H196" s="35"/>
      <c r="I196" s="90"/>
      <c r="J196" s="35"/>
      <c r="K196" s="90"/>
      <c r="L196" s="35"/>
      <c r="M196" s="90"/>
      <c r="N196" s="35"/>
      <c r="O196" s="90"/>
      <c r="P196" s="35"/>
      <c r="Q196" s="90"/>
      <c r="R196" s="35"/>
      <c r="S196" s="90"/>
      <c r="T196" s="35"/>
      <c r="U196" s="309"/>
      <c r="V196" s="35"/>
      <c r="W196" s="373">
        <f>IF(U196&gt;0,ROUND(ROUND(G196,4)*ROUND(U196,2),2),0)</f>
        <v>0</v>
      </c>
      <c r="X196" s="35"/>
      <c r="Y196" s="79"/>
      <c r="Z196" s="175" t="s">
        <v>147</v>
      </c>
      <c r="AA196" s="157" t="s">
        <v>288</v>
      </c>
      <c r="AB196" s="156">
        <f>IF(AND(I196&lt;&gt;"",SUM(AC196:AG196)&gt;0),1,0)</f>
        <v>0</v>
      </c>
      <c r="AC196" s="155">
        <f>IF(AND(K196&lt;&gt;""),1,0)</f>
        <v>0</v>
      </c>
      <c r="AD196" s="155">
        <f>IF(AND(M196&lt;&gt;""),1,0)</f>
        <v>0</v>
      </c>
      <c r="AE196" s="155">
        <f>IF(AND(O196&lt;&gt;""),1,0)</f>
        <v>0</v>
      </c>
      <c r="AF196" s="155">
        <f>IF(AND(Q196&lt;&gt;""),1,0)</f>
        <v>0</v>
      </c>
      <c r="AG196" s="156">
        <f>IF(S196&lt;&gt;"",1,0)</f>
        <v>0</v>
      </c>
      <c r="AH196" s="212">
        <f t="shared" ref="AH196:AM196" si="178">IF(AB196=1,ROUND($G196,4),0)</f>
        <v>0</v>
      </c>
      <c r="AI196" s="151">
        <f t="shared" si="178"/>
        <v>0</v>
      </c>
      <c r="AJ196" s="151">
        <f t="shared" si="178"/>
        <v>0</v>
      </c>
      <c r="AK196" s="151">
        <f t="shared" si="178"/>
        <v>0</v>
      </c>
      <c r="AL196" s="151">
        <f t="shared" si="178"/>
        <v>0</v>
      </c>
      <c r="AM196" s="151">
        <f t="shared" si="178"/>
        <v>0</v>
      </c>
      <c r="AN196" s="177"/>
      <c r="AO196" s="177"/>
    </row>
    <row r="197" spans="1:41" s="24" customFormat="1" ht="4" customHeight="1" x14ac:dyDescent="0.25">
      <c r="A197" s="205">
        <f t="shared" si="134"/>
        <v>0</v>
      </c>
      <c r="B197" s="25"/>
      <c r="C197" s="25"/>
      <c r="D197" s="302"/>
      <c r="E197" s="25"/>
      <c r="F197" s="25"/>
      <c r="G197" s="25"/>
      <c r="H197" s="25"/>
      <c r="I197" s="25"/>
      <c r="J197" s="25"/>
      <c r="K197" s="25"/>
      <c r="L197" s="25"/>
      <c r="M197" s="25"/>
      <c r="N197" s="25"/>
      <c r="O197" s="25"/>
      <c r="P197" s="25"/>
      <c r="Q197" s="25"/>
      <c r="R197" s="25"/>
      <c r="S197" s="25"/>
      <c r="T197" s="25"/>
      <c r="U197" s="310"/>
      <c r="V197" s="25"/>
      <c r="W197" s="308"/>
      <c r="X197" s="25"/>
      <c r="Y197" s="79"/>
      <c r="Z197" s="68"/>
      <c r="AA197" s="68"/>
      <c r="AB197" s="68"/>
      <c r="AC197" s="68"/>
      <c r="AD197" s="68"/>
      <c r="AE197" s="68"/>
      <c r="AF197" s="68"/>
      <c r="AG197" s="68"/>
      <c r="AH197" s="211"/>
      <c r="AI197" s="67"/>
      <c r="AJ197" s="67"/>
      <c r="AK197" s="67"/>
      <c r="AL197" s="67"/>
      <c r="AM197" s="67"/>
      <c r="AN197" s="152"/>
      <c r="AO197" s="152"/>
    </row>
    <row r="198" spans="1:41" s="24" customFormat="1" ht="18" customHeight="1" x14ac:dyDescent="0.25">
      <c r="A198" s="205">
        <f t="shared" ref="A198" si="179">IF(A196=0,0,IF(D196&lt;&gt;"",1,0))</f>
        <v>0</v>
      </c>
      <c r="B198" s="203">
        <f>IF(D198&lt;&gt;"",Z198,0)</f>
        <v>0</v>
      </c>
      <c r="C198" s="25"/>
      <c r="D198" s="301"/>
      <c r="E198" s="227" t="str">
        <f>IFERROR(VLOOKUP(D198,Kataloge!$D$2:$F$137,3,FALSE),"")</f>
        <v/>
      </c>
      <c r="F198" s="35" t="s">
        <v>9</v>
      </c>
      <c r="G198" s="142"/>
      <c r="H198" s="35"/>
      <c r="I198" s="90"/>
      <c r="J198" s="35"/>
      <c r="K198" s="90"/>
      <c r="L198" s="35"/>
      <c r="M198" s="90"/>
      <c r="N198" s="35"/>
      <c r="O198" s="90"/>
      <c r="P198" s="35"/>
      <c r="Q198" s="90"/>
      <c r="R198" s="35"/>
      <c r="S198" s="90"/>
      <c r="T198" s="35"/>
      <c r="U198" s="309"/>
      <c r="V198" s="35"/>
      <c r="W198" s="373">
        <f>IF(U198&gt;0,ROUND(ROUND(G198,4)*ROUND(U198,2),2),0)</f>
        <v>0</v>
      </c>
      <c r="X198" s="35"/>
      <c r="Y198" s="79"/>
      <c r="Z198" s="175" t="s">
        <v>148</v>
      </c>
      <c r="AA198" s="157" t="s">
        <v>288</v>
      </c>
      <c r="AB198" s="156">
        <f>IF(AND(I198&lt;&gt;"",SUM(AC198:AG198)&gt;0),1,0)</f>
        <v>0</v>
      </c>
      <c r="AC198" s="155">
        <f>IF(AND(K198&lt;&gt;""),1,0)</f>
        <v>0</v>
      </c>
      <c r="AD198" s="155">
        <f>IF(AND(M198&lt;&gt;""),1,0)</f>
        <v>0</v>
      </c>
      <c r="AE198" s="155">
        <f>IF(AND(O198&lt;&gt;""),1,0)</f>
        <v>0</v>
      </c>
      <c r="AF198" s="155">
        <f>IF(AND(Q198&lt;&gt;""),1,0)</f>
        <v>0</v>
      </c>
      <c r="AG198" s="156">
        <f>IF(S198&lt;&gt;"",1,0)</f>
        <v>0</v>
      </c>
      <c r="AH198" s="212">
        <f t="shared" ref="AH198:AM198" si="180">IF(AB198=1,ROUND($G198,4),0)</f>
        <v>0</v>
      </c>
      <c r="AI198" s="151">
        <f t="shared" si="180"/>
        <v>0</v>
      </c>
      <c r="AJ198" s="151">
        <f t="shared" si="180"/>
        <v>0</v>
      </c>
      <c r="AK198" s="151">
        <f t="shared" si="180"/>
        <v>0</v>
      </c>
      <c r="AL198" s="151">
        <f t="shared" si="180"/>
        <v>0</v>
      </c>
      <c r="AM198" s="151">
        <f t="shared" si="180"/>
        <v>0</v>
      </c>
      <c r="AN198" s="177"/>
      <c r="AO198" s="177"/>
    </row>
    <row r="199" spans="1:41" s="24" customFormat="1" ht="4" customHeight="1" x14ac:dyDescent="0.25">
      <c r="A199" s="205">
        <f t="shared" si="134"/>
        <v>0</v>
      </c>
      <c r="B199" s="25"/>
      <c r="C199" s="25"/>
      <c r="D199" s="302"/>
      <c r="E199" s="25"/>
      <c r="F199" s="25"/>
      <c r="G199" s="25"/>
      <c r="H199" s="25"/>
      <c r="I199" s="25"/>
      <c r="J199" s="25"/>
      <c r="K199" s="25"/>
      <c r="L199" s="25"/>
      <c r="M199" s="25"/>
      <c r="N199" s="25"/>
      <c r="O199" s="25"/>
      <c r="P199" s="25"/>
      <c r="Q199" s="25"/>
      <c r="R199" s="25"/>
      <c r="S199" s="25"/>
      <c r="T199" s="25"/>
      <c r="U199" s="310"/>
      <c r="V199" s="25"/>
      <c r="W199" s="308"/>
      <c r="X199" s="25"/>
      <c r="Y199" s="79"/>
      <c r="Z199" s="68"/>
      <c r="AA199" s="68"/>
      <c r="AB199" s="68"/>
      <c r="AC199" s="68"/>
      <c r="AD199" s="68"/>
      <c r="AE199" s="68"/>
      <c r="AF199" s="68"/>
      <c r="AG199" s="68"/>
      <c r="AH199" s="211"/>
      <c r="AI199" s="67"/>
      <c r="AJ199" s="67"/>
      <c r="AK199" s="67"/>
      <c r="AL199" s="67"/>
      <c r="AM199" s="67"/>
      <c r="AN199" s="152"/>
      <c r="AO199" s="152"/>
    </row>
    <row r="200" spans="1:41" s="24" customFormat="1" ht="18" customHeight="1" x14ac:dyDescent="0.25">
      <c r="A200" s="205">
        <f t="shared" ref="A200" si="181">IF(A198=0,0,IF(D198&lt;&gt;"",1,0))</f>
        <v>0</v>
      </c>
      <c r="B200" s="203">
        <f>IF(D200&lt;&gt;"",Z200,0)</f>
        <v>0</v>
      </c>
      <c r="C200" s="25"/>
      <c r="D200" s="301"/>
      <c r="E200" s="227" t="str">
        <f>IFERROR(VLOOKUP(D200,Kataloge!$D$2:$F$137,3,FALSE),"")</f>
        <v/>
      </c>
      <c r="F200" s="35" t="s">
        <v>9</v>
      </c>
      <c r="G200" s="142"/>
      <c r="H200" s="49"/>
      <c r="I200" s="90"/>
      <c r="J200" s="49"/>
      <c r="K200" s="90"/>
      <c r="L200" s="49"/>
      <c r="M200" s="90"/>
      <c r="N200" s="49"/>
      <c r="O200" s="90"/>
      <c r="P200" s="49"/>
      <c r="Q200" s="90"/>
      <c r="R200" s="49"/>
      <c r="S200" s="90"/>
      <c r="T200" s="49"/>
      <c r="U200" s="309"/>
      <c r="V200" s="49"/>
      <c r="W200" s="373">
        <f>IF(U200&gt;0,ROUND(ROUND(G200,4)*ROUND(U200,2),2),0)</f>
        <v>0</v>
      </c>
      <c r="X200" s="49"/>
      <c r="Y200" s="79"/>
      <c r="Z200" s="175" t="s">
        <v>149</v>
      </c>
      <c r="AA200" s="157" t="s">
        <v>288</v>
      </c>
      <c r="AB200" s="156">
        <f>IF(AND(I200&lt;&gt;"",SUM(AC200:AG200)&gt;0),1,0)</f>
        <v>0</v>
      </c>
      <c r="AC200" s="155">
        <f>IF(AND(K200&lt;&gt;""),1,0)</f>
        <v>0</v>
      </c>
      <c r="AD200" s="155">
        <f>IF(AND(M200&lt;&gt;""),1,0)</f>
        <v>0</v>
      </c>
      <c r="AE200" s="155">
        <f>IF(AND(O200&lt;&gt;""),1,0)</f>
        <v>0</v>
      </c>
      <c r="AF200" s="155">
        <f>IF(AND(Q200&lt;&gt;""),1,0)</f>
        <v>0</v>
      </c>
      <c r="AG200" s="156">
        <f>IF(S200&lt;&gt;"",1,0)</f>
        <v>0</v>
      </c>
      <c r="AH200" s="212">
        <f t="shared" ref="AH200:AM200" si="182">IF(AB200=1,ROUND($G200,4),0)</f>
        <v>0</v>
      </c>
      <c r="AI200" s="151">
        <f t="shared" si="182"/>
        <v>0</v>
      </c>
      <c r="AJ200" s="151">
        <f t="shared" si="182"/>
        <v>0</v>
      </c>
      <c r="AK200" s="151">
        <f t="shared" si="182"/>
        <v>0</v>
      </c>
      <c r="AL200" s="151">
        <f t="shared" si="182"/>
        <v>0</v>
      </c>
      <c r="AM200" s="151">
        <f t="shared" si="182"/>
        <v>0</v>
      </c>
      <c r="AN200" s="177"/>
      <c r="AO200" s="177"/>
    </row>
    <row r="201" spans="1:41" s="24" customFormat="1" ht="4" customHeight="1" x14ac:dyDescent="0.25">
      <c r="A201" s="205">
        <f t="shared" si="134"/>
        <v>0</v>
      </c>
      <c r="B201" s="25"/>
      <c r="C201" s="25"/>
      <c r="D201" s="302"/>
      <c r="E201" s="25"/>
      <c r="F201" s="25"/>
      <c r="G201" s="25"/>
      <c r="H201" s="25"/>
      <c r="I201" s="25"/>
      <c r="J201" s="25"/>
      <c r="K201" s="25"/>
      <c r="L201" s="25"/>
      <c r="M201" s="25"/>
      <c r="N201" s="25"/>
      <c r="O201" s="25"/>
      <c r="P201" s="25"/>
      <c r="Q201" s="25"/>
      <c r="R201" s="25"/>
      <c r="S201" s="25"/>
      <c r="T201" s="25"/>
      <c r="U201" s="310"/>
      <c r="V201" s="25"/>
      <c r="W201" s="308"/>
      <c r="X201" s="25"/>
      <c r="Y201" s="79"/>
      <c r="Z201" s="68"/>
      <c r="AA201" s="68"/>
      <c r="AB201" s="68"/>
      <c r="AC201" s="68"/>
      <c r="AD201" s="68"/>
      <c r="AE201" s="68"/>
      <c r="AF201" s="68"/>
      <c r="AG201" s="68"/>
      <c r="AH201" s="211"/>
      <c r="AI201" s="67"/>
      <c r="AJ201" s="67"/>
      <c r="AK201" s="67"/>
      <c r="AL201" s="67"/>
      <c r="AM201" s="67"/>
      <c r="AN201" s="152"/>
      <c r="AO201" s="152"/>
    </row>
    <row r="202" spans="1:41" s="24" customFormat="1" ht="18" customHeight="1" x14ac:dyDescent="0.25">
      <c r="A202" s="205">
        <f t="shared" ref="A202" si="183">IF(A200=0,0,IF(D200&lt;&gt;"",1,0))</f>
        <v>0</v>
      </c>
      <c r="B202" s="203">
        <f>IF(D202&lt;&gt;"",Z202,0)</f>
        <v>0</v>
      </c>
      <c r="C202" s="25"/>
      <c r="D202" s="301"/>
      <c r="E202" s="227" t="str">
        <f>IFERROR(VLOOKUP(D202,Kataloge!$D$2:$F$137,3,FALSE),"")</f>
        <v/>
      </c>
      <c r="F202" s="35" t="s">
        <v>9</v>
      </c>
      <c r="G202" s="142"/>
      <c r="H202" s="49"/>
      <c r="I202" s="90"/>
      <c r="J202" s="49"/>
      <c r="K202" s="90"/>
      <c r="L202" s="49"/>
      <c r="M202" s="90"/>
      <c r="N202" s="49"/>
      <c r="O202" s="90"/>
      <c r="P202" s="49"/>
      <c r="Q202" s="90"/>
      <c r="R202" s="49"/>
      <c r="S202" s="90"/>
      <c r="T202" s="49"/>
      <c r="U202" s="309"/>
      <c r="V202" s="49"/>
      <c r="W202" s="373">
        <f>IF(U202&gt;0,ROUND(ROUND(G202,4)*ROUND(U202,2),2),0)</f>
        <v>0</v>
      </c>
      <c r="X202" s="49"/>
      <c r="Y202" s="79"/>
      <c r="Z202" s="175" t="s">
        <v>150</v>
      </c>
      <c r="AA202" s="157" t="s">
        <v>288</v>
      </c>
      <c r="AB202" s="156">
        <f>IF(AND(I202&lt;&gt;"",SUM(AC202:AG202)&gt;0),1,0)</f>
        <v>0</v>
      </c>
      <c r="AC202" s="155">
        <f>IF(AND(K202&lt;&gt;""),1,0)</f>
        <v>0</v>
      </c>
      <c r="AD202" s="155">
        <f>IF(AND(M202&lt;&gt;""),1,0)</f>
        <v>0</v>
      </c>
      <c r="AE202" s="155">
        <f>IF(AND(O202&lt;&gt;""),1,0)</f>
        <v>0</v>
      </c>
      <c r="AF202" s="155">
        <f>IF(AND(Q202&lt;&gt;""),1,0)</f>
        <v>0</v>
      </c>
      <c r="AG202" s="156">
        <f>IF(S202&lt;&gt;"",1,0)</f>
        <v>0</v>
      </c>
      <c r="AH202" s="212">
        <f t="shared" ref="AH202:AM202" si="184">IF(AB202=1,ROUND($G202,4),0)</f>
        <v>0</v>
      </c>
      <c r="AI202" s="151">
        <f t="shared" si="184"/>
        <v>0</v>
      </c>
      <c r="AJ202" s="151">
        <f t="shared" si="184"/>
        <v>0</v>
      </c>
      <c r="AK202" s="151">
        <f t="shared" si="184"/>
        <v>0</v>
      </c>
      <c r="AL202" s="151">
        <f t="shared" si="184"/>
        <v>0</v>
      </c>
      <c r="AM202" s="151">
        <f t="shared" si="184"/>
        <v>0</v>
      </c>
      <c r="AN202" s="177"/>
      <c r="AO202" s="177"/>
    </row>
    <row r="203" spans="1:41" s="24" customFormat="1" ht="4" customHeight="1" x14ac:dyDescent="0.25">
      <c r="A203" s="205">
        <f t="shared" si="134"/>
        <v>0</v>
      </c>
      <c r="B203" s="25"/>
      <c r="C203" s="25"/>
      <c r="D203" s="302"/>
      <c r="E203" s="25"/>
      <c r="F203" s="25"/>
      <c r="G203" s="25"/>
      <c r="H203" s="25"/>
      <c r="I203" s="25"/>
      <c r="J203" s="25"/>
      <c r="K203" s="25"/>
      <c r="L203" s="25"/>
      <c r="M203" s="25"/>
      <c r="N203" s="25"/>
      <c r="O203" s="25"/>
      <c r="P203" s="25"/>
      <c r="Q203" s="25"/>
      <c r="R203" s="25"/>
      <c r="S203" s="25"/>
      <c r="T203" s="25"/>
      <c r="U203" s="310"/>
      <c r="V203" s="25"/>
      <c r="W203" s="308"/>
      <c r="X203" s="25"/>
      <c r="Y203" s="79"/>
      <c r="Z203" s="68"/>
      <c r="AA203" s="68"/>
      <c r="AB203" s="68"/>
      <c r="AC203" s="68"/>
      <c r="AD203" s="68"/>
      <c r="AE203" s="68"/>
      <c r="AF203" s="68"/>
      <c r="AG203" s="68"/>
      <c r="AH203" s="211"/>
      <c r="AI203" s="67"/>
      <c r="AJ203" s="67"/>
      <c r="AK203" s="67"/>
      <c r="AL203" s="67"/>
      <c r="AM203" s="67"/>
      <c r="AN203" s="152"/>
      <c r="AO203" s="152"/>
    </row>
    <row r="204" spans="1:41" s="24" customFormat="1" ht="18" customHeight="1" x14ac:dyDescent="0.25">
      <c r="A204" s="205">
        <f t="shared" ref="A204" si="185">IF(A202=0,0,IF(D202&lt;&gt;"",1,0))</f>
        <v>0</v>
      </c>
      <c r="B204" s="203">
        <f>IF(D204&lt;&gt;"",Z204,0)</f>
        <v>0</v>
      </c>
      <c r="C204" s="25"/>
      <c r="D204" s="301"/>
      <c r="E204" s="227" t="str">
        <f>IFERROR(VLOOKUP(D204,Kataloge!$D$2:$F$137,3,FALSE),"")</f>
        <v/>
      </c>
      <c r="F204" s="35" t="s">
        <v>9</v>
      </c>
      <c r="G204" s="142"/>
      <c r="H204" s="49"/>
      <c r="I204" s="90"/>
      <c r="J204" s="49"/>
      <c r="K204" s="90"/>
      <c r="L204" s="49"/>
      <c r="M204" s="90"/>
      <c r="N204" s="49"/>
      <c r="O204" s="90"/>
      <c r="P204" s="49"/>
      <c r="Q204" s="90"/>
      <c r="R204" s="49"/>
      <c r="S204" s="90"/>
      <c r="T204" s="49"/>
      <c r="U204" s="309"/>
      <c r="V204" s="49"/>
      <c r="W204" s="373">
        <f>IF(U204&gt;0,ROUND(ROUND(G204,4)*ROUND(U204,2),2),0)</f>
        <v>0</v>
      </c>
      <c r="X204" s="49"/>
      <c r="Y204" s="79"/>
      <c r="Z204" s="175" t="s">
        <v>151</v>
      </c>
      <c r="AA204" s="157" t="s">
        <v>288</v>
      </c>
      <c r="AB204" s="156">
        <f>IF(AND(I204&lt;&gt;"",SUM(AC204:AG204)&gt;0),1,0)</f>
        <v>0</v>
      </c>
      <c r="AC204" s="155">
        <f>IF(AND(K204&lt;&gt;""),1,0)</f>
        <v>0</v>
      </c>
      <c r="AD204" s="155">
        <f>IF(AND(M204&lt;&gt;""),1,0)</f>
        <v>0</v>
      </c>
      <c r="AE204" s="155">
        <f>IF(AND(O204&lt;&gt;""),1,0)</f>
        <v>0</v>
      </c>
      <c r="AF204" s="155">
        <f>IF(AND(Q204&lt;&gt;""),1,0)</f>
        <v>0</v>
      </c>
      <c r="AG204" s="156">
        <f>IF(S204&lt;&gt;"",1,0)</f>
        <v>0</v>
      </c>
      <c r="AH204" s="212">
        <f t="shared" ref="AH204:AM204" si="186">IF(AB204=1,ROUND($G204,4),0)</f>
        <v>0</v>
      </c>
      <c r="AI204" s="151">
        <f t="shared" si="186"/>
        <v>0</v>
      </c>
      <c r="AJ204" s="151">
        <f t="shared" si="186"/>
        <v>0</v>
      </c>
      <c r="AK204" s="151">
        <f t="shared" si="186"/>
        <v>0</v>
      </c>
      <c r="AL204" s="151">
        <f t="shared" si="186"/>
        <v>0</v>
      </c>
      <c r="AM204" s="151">
        <f t="shared" si="186"/>
        <v>0</v>
      </c>
      <c r="AN204" s="177"/>
      <c r="AO204" s="177"/>
    </row>
    <row r="205" spans="1:41" s="24" customFormat="1" ht="4" customHeight="1" x14ac:dyDescent="0.25">
      <c r="A205" s="205">
        <f t="shared" si="134"/>
        <v>0</v>
      </c>
      <c r="B205" s="25"/>
      <c r="C205" s="25"/>
      <c r="D205" s="302"/>
      <c r="E205" s="25"/>
      <c r="F205" s="25"/>
      <c r="G205" s="25"/>
      <c r="H205" s="25"/>
      <c r="I205" s="25"/>
      <c r="J205" s="25"/>
      <c r="K205" s="25"/>
      <c r="L205" s="25"/>
      <c r="M205" s="25"/>
      <c r="N205" s="25"/>
      <c r="O205" s="25"/>
      <c r="P205" s="25"/>
      <c r="Q205" s="25"/>
      <c r="R205" s="25"/>
      <c r="S205" s="25"/>
      <c r="T205" s="25"/>
      <c r="U205" s="310"/>
      <c r="V205" s="25"/>
      <c r="W205" s="308"/>
      <c r="X205" s="25"/>
      <c r="Y205" s="79"/>
      <c r="Z205" s="68"/>
      <c r="AA205" s="68"/>
      <c r="AB205" s="68"/>
      <c r="AC205" s="68"/>
      <c r="AD205" s="68"/>
      <c r="AE205" s="68"/>
      <c r="AF205" s="68"/>
      <c r="AG205" s="68"/>
      <c r="AH205" s="211"/>
      <c r="AI205" s="67"/>
      <c r="AJ205" s="67"/>
      <c r="AK205" s="67"/>
      <c r="AL205" s="67"/>
      <c r="AM205" s="67"/>
      <c r="AN205" s="152"/>
      <c r="AO205" s="152"/>
    </row>
    <row r="206" spans="1:41" s="24" customFormat="1" ht="18" customHeight="1" x14ac:dyDescent="0.25">
      <c r="A206" s="205">
        <f t="shared" ref="A206" si="187">IF(A204=0,0,IF(D204&lt;&gt;"",1,0))</f>
        <v>0</v>
      </c>
      <c r="B206" s="203">
        <f>IF(D206&lt;&gt;"",Z206,0)</f>
        <v>0</v>
      </c>
      <c r="C206" s="25"/>
      <c r="D206" s="301"/>
      <c r="E206" s="227" t="str">
        <f>IFERROR(VLOOKUP(D206,Kataloge!$D$2:$F$137,3,FALSE),"")</f>
        <v/>
      </c>
      <c r="F206" s="35" t="s">
        <v>9</v>
      </c>
      <c r="G206" s="142"/>
      <c r="H206" s="49"/>
      <c r="I206" s="90"/>
      <c r="J206" s="49"/>
      <c r="K206" s="90"/>
      <c r="L206" s="49"/>
      <c r="M206" s="90"/>
      <c r="N206" s="49"/>
      <c r="O206" s="90"/>
      <c r="P206" s="49"/>
      <c r="Q206" s="90"/>
      <c r="R206" s="49"/>
      <c r="S206" s="90"/>
      <c r="T206" s="49"/>
      <c r="U206" s="309"/>
      <c r="V206" s="49"/>
      <c r="W206" s="373">
        <f>IF(U206&gt;0,ROUND(ROUND(G206,4)*ROUND(U206,2),2),0)</f>
        <v>0</v>
      </c>
      <c r="X206" s="49"/>
      <c r="Y206" s="79"/>
      <c r="Z206" s="175" t="s">
        <v>152</v>
      </c>
      <c r="AA206" s="157" t="s">
        <v>288</v>
      </c>
      <c r="AB206" s="156">
        <f>IF(AND(I206&lt;&gt;"",SUM(AC206:AG206)&gt;0),1,0)</f>
        <v>0</v>
      </c>
      <c r="AC206" s="155">
        <f>IF(AND(K206&lt;&gt;""),1,0)</f>
        <v>0</v>
      </c>
      <c r="AD206" s="155">
        <f>IF(AND(M206&lt;&gt;""),1,0)</f>
        <v>0</v>
      </c>
      <c r="AE206" s="155">
        <f>IF(AND(O206&lt;&gt;""),1,0)</f>
        <v>0</v>
      </c>
      <c r="AF206" s="155">
        <f>IF(AND(Q206&lt;&gt;""),1,0)</f>
        <v>0</v>
      </c>
      <c r="AG206" s="156">
        <f>IF(S206&lt;&gt;"",1,0)</f>
        <v>0</v>
      </c>
      <c r="AH206" s="212">
        <f t="shared" ref="AH206:AM206" si="188">IF(AB206=1,ROUND($G206,4),0)</f>
        <v>0</v>
      </c>
      <c r="AI206" s="151">
        <f t="shared" si="188"/>
        <v>0</v>
      </c>
      <c r="AJ206" s="151">
        <f t="shared" si="188"/>
        <v>0</v>
      </c>
      <c r="AK206" s="151">
        <f t="shared" si="188"/>
        <v>0</v>
      </c>
      <c r="AL206" s="151">
        <f t="shared" si="188"/>
        <v>0</v>
      </c>
      <c r="AM206" s="151">
        <f t="shared" si="188"/>
        <v>0</v>
      </c>
      <c r="AN206" s="177"/>
      <c r="AO206" s="177"/>
    </row>
    <row r="207" spans="1:41" s="24" customFormat="1" ht="4" customHeight="1" x14ac:dyDescent="0.25">
      <c r="A207" s="205">
        <f t="shared" si="134"/>
        <v>0</v>
      </c>
      <c r="B207" s="25"/>
      <c r="C207" s="25"/>
      <c r="D207" s="302"/>
      <c r="E207" s="25"/>
      <c r="F207" s="25"/>
      <c r="G207" s="25"/>
      <c r="H207" s="25"/>
      <c r="I207" s="25"/>
      <c r="J207" s="25"/>
      <c r="K207" s="25"/>
      <c r="L207" s="25"/>
      <c r="M207" s="25"/>
      <c r="N207" s="25"/>
      <c r="O207" s="25"/>
      <c r="P207" s="25"/>
      <c r="Q207" s="25"/>
      <c r="R207" s="25"/>
      <c r="S207" s="25"/>
      <c r="T207" s="25"/>
      <c r="U207" s="310"/>
      <c r="V207" s="25"/>
      <c r="W207" s="308"/>
      <c r="X207" s="25"/>
      <c r="Y207" s="79"/>
      <c r="Z207" s="68"/>
      <c r="AA207" s="68"/>
      <c r="AB207" s="68"/>
      <c r="AC207" s="68"/>
      <c r="AD207" s="68"/>
      <c r="AE207" s="68"/>
      <c r="AF207" s="68"/>
      <c r="AG207" s="68"/>
      <c r="AH207" s="211"/>
      <c r="AI207" s="67"/>
      <c r="AJ207" s="67"/>
      <c r="AK207" s="67"/>
      <c r="AL207" s="67"/>
      <c r="AM207" s="67"/>
      <c r="AN207" s="152"/>
      <c r="AO207" s="152"/>
    </row>
    <row r="208" spans="1:41" s="24" customFormat="1" ht="18" customHeight="1" x14ac:dyDescent="0.25">
      <c r="A208" s="205">
        <f t="shared" ref="A208" si="189">IF(A206=0,0,IF(D206&lt;&gt;"",1,0))</f>
        <v>0</v>
      </c>
      <c r="B208" s="203">
        <f>IF(D208&lt;&gt;"",Z208,0)</f>
        <v>0</v>
      </c>
      <c r="C208" s="25"/>
      <c r="D208" s="301"/>
      <c r="E208" s="227" t="str">
        <f>IFERROR(VLOOKUP(D208,Kataloge!$D$2:$F$137,3,FALSE),"")</f>
        <v/>
      </c>
      <c r="F208" s="35" t="s">
        <v>9</v>
      </c>
      <c r="G208" s="142"/>
      <c r="H208" s="49"/>
      <c r="I208" s="90"/>
      <c r="J208" s="49"/>
      <c r="K208" s="90"/>
      <c r="L208" s="49"/>
      <c r="M208" s="90"/>
      <c r="N208" s="49"/>
      <c r="O208" s="90"/>
      <c r="P208" s="49"/>
      <c r="Q208" s="90"/>
      <c r="R208" s="49"/>
      <c r="S208" s="90"/>
      <c r="T208" s="49"/>
      <c r="U208" s="309"/>
      <c r="V208" s="49"/>
      <c r="W208" s="373">
        <f>IF(U208&gt;0,ROUND(ROUND(G208,4)*ROUND(U208,2),2),0)</f>
        <v>0</v>
      </c>
      <c r="X208" s="49"/>
      <c r="Y208" s="79"/>
      <c r="Z208" s="175" t="s">
        <v>153</v>
      </c>
      <c r="AA208" s="157" t="s">
        <v>288</v>
      </c>
      <c r="AB208" s="156">
        <f>IF(AND(I208&lt;&gt;"",SUM(AC208:AG208)&gt;0),1,0)</f>
        <v>0</v>
      </c>
      <c r="AC208" s="155">
        <f>IF(AND(K208&lt;&gt;""),1,0)</f>
        <v>0</v>
      </c>
      <c r="AD208" s="155">
        <f>IF(AND(M208&lt;&gt;""),1,0)</f>
        <v>0</v>
      </c>
      <c r="AE208" s="155">
        <f>IF(AND(O208&lt;&gt;""),1,0)</f>
        <v>0</v>
      </c>
      <c r="AF208" s="155">
        <f>IF(AND(Q208&lt;&gt;""),1,0)</f>
        <v>0</v>
      </c>
      <c r="AG208" s="156">
        <f>IF(S208&lt;&gt;"",1,0)</f>
        <v>0</v>
      </c>
      <c r="AH208" s="212">
        <f t="shared" ref="AH208:AM208" si="190">IF(AB208=1,ROUND($G208,4),0)</f>
        <v>0</v>
      </c>
      <c r="AI208" s="151">
        <f t="shared" si="190"/>
        <v>0</v>
      </c>
      <c r="AJ208" s="151">
        <f t="shared" si="190"/>
        <v>0</v>
      </c>
      <c r="AK208" s="151">
        <f t="shared" si="190"/>
        <v>0</v>
      </c>
      <c r="AL208" s="151">
        <f t="shared" si="190"/>
        <v>0</v>
      </c>
      <c r="AM208" s="151">
        <f t="shared" si="190"/>
        <v>0</v>
      </c>
      <c r="AN208" s="177"/>
      <c r="AO208" s="177"/>
    </row>
    <row r="209" spans="1:44" s="24" customFormat="1" ht="4" customHeight="1" x14ac:dyDescent="0.25">
      <c r="A209" s="205">
        <f t="shared" si="134"/>
        <v>0</v>
      </c>
      <c r="B209" s="25"/>
      <c r="C209" s="25"/>
      <c r="D209" s="302"/>
      <c r="E209" s="25"/>
      <c r="F209" s="25"/>
      <c r="G209" s="25"/>
      <c r="H209" s="25"/>
      <c r="I209" s="25"/>
      <c r="J209" s="25"/>
      <c r="K209" s="25"/>
      <c r="L209" s="25"/>
      <c r="M209" s="25"/>
      <c r="N209" s="25"/>
      <c r="O209" s="25"/>
      <c r="P209" s="25"/>
      <c r="Q209" s="25"/>
      <c r="R209" s="25"/>
      <c r="S209" s="25"/>
      <c r="T209" s="25"/>
      <c r="U209" s="310"/>
      <c r="V209" s="25"/>
      <c r="W209" s="308"/>
      <c r="X209" s="25"/>
      <c r="Y209" s="79"/>
      <c r="Z209" s="68"/>
      <c r="AA209" s="68"/>
      <c r="AB209" s="68"/>
      <c r="AC209" s="68"/>
      <c r="AD209" s="68"/>
      <c r="AE209" s="68"/>
      <c r="AF209" s="68"/>
      <c r="AG209" s="68"/>
      <c r="AH209" s="211"/>
      <c r="AI209" s="67"/>
      <c r="AJ209" s="67"/>
      <c r="AK209" s="67"/>
      <c r="AL209" s="67"/>
      <c r="AM209" s="67"/>
      <c r="AN209" s="152"/>
      <c r="AO209" s="152"/>
    </row>
    <row r="210" spans="1:44" s="24" customFormat="1" ht="18" customHeight="1" x14ac:dyDescent="0.25">
      <c r="A210" s="205">
        <f t="shared" ref="A210" si="191">IF(A208=0,0,IF(D208&lt;&gt;"",1,0))</f>
        <v>0</v>
      </c>
      <c r="B210" s="203">
        <f>IF(D210&lt;&gt;"",Z210,0)</f>
        <v>0</v>
      </c>
      <c r="C210" s="25"/>
      <c r="D210" s="301"/>
      <c r="E210" s="227" t="str">
        <f>IFERROR(VLOOKUP(D210,Kataloge!$D$2:$F$137,3,FALSE),"")</f>
        <v/>
      </c>
      <c r="F210" s="35" t="s">
        <v>9</v>
      </c>
      <c r="G210" s="142"/>
      <c r="H210" s="49"/>
      <c r="I210" s="90"/>
      <c r="J210" s="49"/>
      <c r="K210" s="90"/>
      <c r="L210" s="49"/>
      <c r="M210" s="90"/>
      <c r="N210" s="49"/>
      <c r="O210" s="90"/>
      <c r="P210" s="49"/>
      <c r="Q210" s="90"/>
      <c r="R210" s="49"/>
      <c r="S210" s="90"/>
      <c r="T210" s="49"/>
      <c r="U210" s="309"/>
      <c r="V210" s="49"/>
      <c r="W210" s="373">
        <f>IF(U210&gt;0,ROUND(ROUND(G210,4)*ROUND(U210,2),2),0)</f>
        <v>0</v>
      </c>
      <c r="X210" s="49"/>
      <c r="Y210" s="79"/>
      <c r="Z210" s="175" t="s">
        <v>154</v>
      </c>
      <c r="AA210" s="157" t="s">
        <v>288</v>
      </c>
      <c r="AB210" s="156">
        <f>IF(AND(I210&lt;&gt;"",SUM(AC210:AG210)&gt;0),1,0)</f>
        <v>0</v>
      </c>
      <c r="AC210" s="155">
        <f>IF(AND(K210&lt;&gt;""),1,0)</f>
        <v>0</v>
      </c>
      <c r="AD210" s="155">
        <f>IF(AND(M210&lt;&gt;""),1,0)</f>
        <v>0</v>
      </c>
      <c r="AE210" s="155">
        <f>IF(AND(O210&lt;&gt;""),1,0)</f>
        <v>0</v>
      </c>
      <c r="AF210" s="155">
        <f>IF(AND(Q210&lt;&gt;""),1,0)</f>
        <v>0</v>
      </c>
      <c r="AG210" s="156">
        <f>IF(S210&lt;&gt;"",1,0)</f>
        <v>0</v>
      </c>
      <c r="AH210" s="212">
        <f t="shared" ref="AH210:AM210" si="192">IF(AB210=1,ROUND($G210,4),0)</f>
        <v>0</v>
      </c>
      <c r="AI210" s="151">
        <f t="shared" si="192"/>
        <v>0</v>
      </c>
      <c r="AJ210" s="151">
        <f t="shared" si="192"/>
        <v>0</v>
      </c>
      <c r="AK210" s="151">
        <f t="shared" si="192"/>
        <v>0</v>
      </c>
      <c r="AL210" s="151">
        <f t="shared" si="192"/>
        <v>0</v>
      </c>
      <c r="AM210" s="151">
        <f t="shared" si="192"/>
        <v>0</v>
      </c>
      <c r="AN210" s="177"/>
      <c r="AO210" s="177"/>
    </row>
    <row r="211" spans="1:44" s="24" customFormat="1" ht="4" customHeight="1" x14ac:dyDescent="0.25">
      <c r="A211" s="205">
        <f t="shared" si="134"/>
        <v>0</v>
      </c>
      <c r="B211" s="25"/>
      <c r="C211" s="25"/>
      <c r="D211" s="302"/>
      <c r="E211" s="25"/>
      <c r="F211" s="25"/>
      <c r="G211" s="25"/>
      <c r="H211" s="25"/>
      <c r="I211" s="25"/>
      <c r="J211" s="25"/>
      <c r="K211" s="25"/>
      <c r="L211" s="25"/>
      <c r="M211" s="25"/>
      <c r="N211" s="25"/>
      <c r="O211" s="25"/>
      <c r="P211" s="25"/>
      <c r="Q211" s="25"/>
      <c r="R211" s="25"/>
      <c r="S211" s="25"/>
      <c r="T211" s="25"/>
      <c r="U211" s="310"/>
      <c r="V211" s="25"/>
      <c r="W211" s="308"/>
      <c r="X211" s="25"/>
      <c r="Y211" s="79"/>
      <c r="Z211" s="68"/>
      <c r="AA211" s="68"/>
      <c r="AB211" s="68"/>
      <c r="AC211" s="68"/>
      <c r="AD211" s="68"/>
      <c r="AE211" s="68"/>
      <c r="AF211" s="68"/>
      <c r="AG211" s="68"/>
      <c r="AH211" s="211"/>
      <c r="AI211" s="67"/>
      <c r="AJ211" s="67"/>
      <c r="AK211" s="67"/>
      <c r="AL211" s="67"/>
      <c r="AM211" s="67"/>
      <c r="AN211" s="152"/>
      <c r="AO211" s="152"/>
    </row>
    <row r="212" spans="1:44" s="24" customFormat="1" ht="18" customHeight="1" x14ac:dyDescent="0.25">
      <c r="A212" s="205">
        <f t="shared" ref="A212" si="193">IF(A210=0,0,IF(D210&lt;&gt;"",1,0))</f>
        <v>0</v>
      </c>
      <c r="B212" s="203">
        <f>IF(D212&lt;&gt;"",Z212,0)</f>
        <v>0</v>
      </c>
      <c r="C212" s="25"/>
      <c r="D212" s="301"/>
      <c r="E212" s="227" t="str">
        <f>IFERROR(VLOOKUP(D212,Kataloge!$D$2:$F$137,3,FALSE),"")</f>
        <v/>
      </c>
      <c r="F212" s="35" t="s">
        <v>9</v>
      </c>
      <c r="G212" s="142"/>
      <c r="H212" s="49"/>
      <c r="I212" s="90"/>
      <c r="J212" s="49"/>
      <c r="K212" s="90"/>
      <c r="L212" s="49"/>
      <c r="M212" s="90"/>
      <c r="N212" s="49"/>
      <c r="O212" s="90"/>
      <c r="P212" s="49"/>
      <c r="Q212" s="90"/>
      <c r="R212" s="49"/>
      <c r="S212" s="90"/>
      <c r="T212" s="49"/>
      <c r="U212" s="309"/>
      <c r="V212" s="49"/>
      <c r="W212" s="373">
        <f>IF(U212&gt;0,ROUND(ROUND(G212,4)*ROUND(U212,2),2),0)</f>
        <v>0</v>
      </c>
      <c r="X212" s="49"/>
      <c r="Y212" s="79"/>
      <c r="Z212" s="175" t="s">
        <v>155</v>
      </c>
      <c r="AA212" s="157" t="s">
        <v>288</v>
      </c>
      <c r="AB212" s="156">
        <f>IF(AND(I212&lt;&gt;"",SUM(AC212:AG212)&gt;0),1,0)</f>
        <v>0</v>
      </c>
      <c r="AC212" s="155">
        <f>IF(AND(K212&lt;&gt;""),1,0)</f>
        <v>0</v>
      </c>
      <c r="AD212" s="155">
        <f>IF(AND(M212&lt;&gt;""),1,0)</f>
        <v>0</v>
      </c>
      <c r="AE212" s="155">
        <f>IF(AND(O212&lt;&gt;""),1,0)</f>
        <v>0</v>
      </c>
      <c r="AF212" s="155">
        <f>IF(AND(Q212&lt;&gt;""),1,0)</f>
        <v>0</v>
      </c>
      <c r="AG212" s="156">
        <f>IF(S212&lt;&gt;"",1,0)</f>
        <v>0</v>
      </c>
      <c r="AH212" s="212">
        <f t="shared" ref="AH212:AM212" si="194">IF(AB212=1,ROUND($G212,4),0)</f>
        <v>0</v>
      </c>
      <c r="AI212" s="151">
        <f t="shared" si="194"/>
        <v>0</v>
      </c>
      <c r="AJ212" s="151">
        <f t="shared" si="194"/>
        <v>0</v>
      </c>
      <c r="AK212" s="151">
        <f t="shared" si="194"/>
        <v>0</v>
      </c>
      <c r="AL212" s="151">
        <f t="shared" si="194"/>
        <v>0</v>
      </c>
      <c r="AM212" s="151">
        <f t="shared" si="194"/>
        <v>0</v>
      </c>
      <c r="AN212" s="177"/>
      <c r="AO212" s="177"/>
    </row>
    <row r="213" spans="1:44" s="24" customFormat="1" ht="4" customHeight="1" x14ac:dyDescent="0.25">
      <c r="A213" s="205">
        <f t="shared" si="134"/>
        <v>0</v>
      </c>
      <c r="B213" s="25"/>
      <c r="C213" s="25"/>
      <c r="D213" s="302"/>
      <c r="E213" s="25"/>
      <c r="F213" s="25"/>
      <c r="G213" s="25"/>
      <c r="H213" s="25"/>
      <c r="I213" s="25"/>
      <c r="J213" s="25"/>
      <c r="K213" s="25"/>
      <c r="L213" s="25"/>
      <c r="M213" s="25"/>
      <c r="N213" s="25"/>
      <c r="O213" s="25"/>
      <c r="P213" s="25"/>
      <c r="Q213" s="25"/>
      <c r="R213" s="25"/>
      <c r="S213" s="25"/>
      <c r="T213" s="25"/>
      <c r="U213" s="310"/>
      <c r="V213" s="25"/>
      <c r="W213" s="308"/>
      <c r="X213" s="25"/>
      <c r="Y213" s="79"/>
      <c r="Z213" s="68"/>
      <c r="AA213" s="68"/>
      <c r="AB213" s="68"/>
      <c r="AC213" s="68"/>
      <c r="AD213" s="68"/>
      <c r="AE213" s="68"/>
      <c r="AF213" s="68"/>
      <c r="AG213" s="68"/>
      <c r="AH213" s="211"/>
      <c r="AI213" s="67"/>
      <c r="AJ213" s="67"/>
      <c r="AK213" s="67"/>
      <c r="AL213" s="67"/>
      <c r="AM213" s="67"/>
      <c r="AN213" s="152"/>
      <c r="AO213" s="152"/>
    </row>
    <row r="214" spans="1:44" s="24" customFormat="1" ht="18" customHeight="1" x14ac:dyDescent="0.25">
      <c r="A214" s="205">
        <f t="shared" ref="A214" si="195">IF(A212=0,0,IF(D212&lt;&gt;"",1,0))</f>
        <v>0</v>
      </c>
      <c r="B214" s="203">
        <f>IF(D214&lt;&gt;"",Z214,0)</f>
        <v>0</v>
      </c>
      <c r="C214" s="25"/>
      <c r="D214" s="301"/>
      <c r="E214" s="227" t="str">
        <f>IFERROR(VLOOKUP(D214,Kataloge!$D$2:$F$137,3,FALSE),"")</f>
        <v/>
      </c>
      <c r="F214" s="35" t="s">
        <v>9</v>
      </c>
      <c r="G214" s="142"/>
      <c r="H214" s="49"/>
      <c r="I214" s="90"/>
      <c r="J214" s="49"/>
      <c r="K214" s="90"/>
      <c r="L214" s="49"/>
      <c r="M214" s="90"/>
      <c r="N214" s="49"/>
      <c r="O214" s="90"/>
      <c r="P214" s="49"/>
      <c r="Q214" s="90"/>
      <c r="R214" s="49"/>
      <c r="S214" s="90"/>
      <c r="T214" s="49"/>
      <c r="U214" s="309"/>
      <c r="V214" s="49"/>
      <c r="W214" s="373">
        <f>IF(U214&gt;0,ROUND(ROUND(G214,4)*ROUND(U214,2),2),0)</f>
        <v>0</v>
      </c>
      <c r="X214" s="49"/>
      <c r="Y214" s="79"/>
      <c r="Z214" s="175" t="s">
        <v>156</v>
      </c>
      <c r="AA214" s="157" t="s">
        <v>288</v>
      </c>
      <c r="AB214" s="156">
        <f>IF(AND(I214&lt;&gt;"",SUM(AC214:AG214)&gt;0),1,0)</f>
        <v>0</v>
      </c>
      <c r="AC214" s="155">
        <f>IF(AND(K214&lt;&gt;""),1,0)</f>
        <v>0</v>
      </c>
      <c r="AD214" s="155">
        <f>IF(AND(M214&lt;&gt;""),1,0)</f>
        <v>0</v>
      </c>
      <c r="AE214" s="155">
        <f>IF(AND(O214&lt;&gt;""),1,0)</f>
        <v>0</v>
      </c>
      <c r="AF214" s="155">
        <f>IF(AND(Q214&lt;&gt;""),1,0)</f>
        <v>0</v>
      </c>
      <c r="AG214" s="156">
        <f>IF(S214&lt;&gt;"",1,0)</f>
        <v>0</v>
      </c>
      <c r="AH214" s="212">
        <f t="shared" ref="AH214:AM214" si="196">IF(AB214=1,ROUND($G214,4),0)</f>
        <v>0</v>
      </c>
      <c r="AI214" s="151">
        <f t="shared" si="196"/>
        <v>0</v>
      </c>
      <c r="AJ214" s="151">
        <f t="shared" si="196"/>
        <v>0</v>
      </c>
      <c r="AK214" s="151">
        <f t="shared" si="196"/>
        <v>0</v>
      </c>
      <c r="AL214" s="151">
        <f t="shared" si="196"/>
        <v>0</v>
      </c>
      <c r="AM214" s="151">
        <f t="shared" si="196"/>
        <v>0</v>
      </c>
      <c r="AN214" s="177"/>
      <c r="AO214" s="177"/>
    </row>
    <row r="215" spans="1:44" s="24" customFormat="1" ht="4" customHeight="1" x14ac:dyDescent="0.25">
      <c r="A215" s="205">
        <f t="shared" si="134"/>
        <v>0</v>
      </c>
      <c r="B215" s="25"/>
      <c r="C215" s="25"/>
      <c r="D215" s="302"/>
      <c r="E215" s="25"/>
      <c r="F215" s="25"/>
      <c r="G215" s="25"/>
      <c r="H215" s="25"/>
      <c r="I215" s="25"/>
      <c r="J215" s="25"/>
      <c r="K215" s="25"/>
      <c r="L215" s="25"/>
      <c r="M215" s="25"/>
      <c r="N215" s="25"/>
      <c r="O215" s="25"/>
      <c r="P215" s="25"/>
      <c r="Q215" s="25"/>
      <c r="R215" s="25"/>
      <c r="S215" s="25"/>
      <c r="T215" s="25"/>
      <c r="U215" s="310"/>
      <c r="V215" s="25"/>
      <c r="W215" s="308"/>
      <c r="X215" s="25"/>
      <c r="Y215" s="79"/>
      <c r="Z215" s="68"/>
      <c r="AA215" s="68"/>
      <c r="AB215" s="68"/>
      <c r="AC215" s="68"/>
      <c r="AD215" s="68"/>
      <c r="AE215" s="68"/>
      <c r="AF215" s="68"/>
      <c r="AG215" s="68"/>
      <c r="AH215" s="211"/>
      <c r="AI215" s="67"/>
      <c r="AJ215" s="67"/>
      <c r="AK215" s="67"/>
      <c r="AL215" s="67"/>
      <c r="AM215" s="67"/>
      <c r="AN215" s="152"/>
      <c r="AO215" s="152"/>
    </row>
    <row r="216" spans="1:44" s="24" customFormat="1" ht="18" customHeight="1" x14ac:dyDescent="0.25">
      <c r="A216" s="205">
        <f t="shared" ref="A216" si="197">IF(A214=0,0,IF(D214&lt;&gt;"",1,0))</f>
        <v>0</v>
      </c>
      <c r="B216" s="203">
        <f>IF(D216&lt;&gt;"",Z216,0)</f>
        <v>0</v>
      </c>
      <c r="C216" s="25"/>
      <c r="D216" s="301"/>
      <c r="E216" s="227" t="str">
        <f>IFERROR(VLOOKUP(D216,Kataloge!$D$2:$F$137,3,FALSE),"")</f>
        <v/>
      </c>
      <c r="F216" s="35" t="s">
        <v>9</v>
      </c>
      <c r="G216" s="142"/>
      <c r="H216" s="49"/>
      <c r="I216" s="90"/>
      <c r="J216" s="49"/>
      <c r="K216" s="90"/>
      <c r="L216" s="49"/>
      <c r="M216" s="90"/>
      <c r="N216" s="49"/>
      <c r="O216" s="90"/>
      <c r="P216" s="49"/>
      <c r="Q216" s="90"/>
      <c r="R216" s="49"/>
      <c r="S216" s="90"/>
      <c r="T216" s="49"/>
      <c r="U216" s="309"/>
      <c r="V216" s="49"/>
      <c r="W216" s="373">
        <f>IF(U216&gt;0,ROUND(ROUND(G216,4)*ROUND(U216,2),2),0)</f>
        <v>0</v>
      </c>
      <c r="X216" s="49"/>
      <c r="Y216" s="79"/>
      <c r="Z216" s="175" t="s">
        <v>157</v>
      </c>
      <c r="AA216" s="157" t="s">
        <v>288</v>
      </c>
      <c r="AB216" s="156">
        <f>IF(AND(I216&lt;&gt;"",SUM(AC216:AG216)&gt;0),1,0)</f>
        <v>0</v>
      </c>
      <c r="AC216" s="155">
        <f>IF(AND(K216&lt;&gt;""),1,0)</f>
        <v>0</v>
      </c>
      <c r="AD216" s="155">
        <f>IF(AND(M216&lt;&gt;""),1,0)</f>
        <v>0</v>
      </c>
      <c r="AE216" s="155">
        <f>IF(AND(O216&lt;&gt;""),1,0)</f>
        <v>0</v>
      </c>
      <c r="AF216" s="155">
        <f>IF(AND(Q216&lt;&gt;""),1,0)</f>
        <v>0</v>
      </c>
      <c r="AG216" s="156">
        <f>IF(S216&lt;&gt;"",1,0)</f>
        <v>0</v>
      </c>
      <c r="AH216" s="212">
        <f t="shared" ref="AH216:AM216" si="198">IF(AB216=1,ROUND($G216,4),0)</f>
        <v>0</v>
      </c>
      <c r="AI216" s="151">
        <f t="shared" si="198"/>
        <v>0</v>
      </c>
      <c r="AJ216" s="151">
        <f t="shared" si="198"/>
        <v>0</v>
      </c>
      <c r="AK216" s="151">
        <f t="shared" si="198"/>
        <v>0</v>
      </c>
      <c r="AL216" s="151">
        <f t="shared" si="198"/>
        <v>0</v>
      </c>
      <c r="AM216" s="151">
        <f t="shared" si="198"/>
        <v>0</v>
      </c>
      <c r="AN216" s="177"/>
      <c r="AO216" s="177"/>
    </row>
    <row r="217" spans="1:44" s="24" customFormat="1" ht="4" customHeight="1" x14ac:dyDescent="0.25">
      <c r="A217" s="205">
        <f t="shared" ref="A217:A221" si="199">A216</f>
        <v>0</v>
      </c>
      <c r="B217" s="25"/>
      <c r="C217" s="25"/>
      <c r="D217" s="302"/>
      <c r="E217" s="25"/>
      <c r="F217" s="25"/>
      <c r="G217" s="25"/>
      <c r="H217" s="25"/>
      <c r="I217" s="25"/>
      <c r="J217" s="25"/>
      <c r="K217" s="25"/>
      <c r="L217" s="25"/>
      <c r="M217" s="25"/>
      <c r="N217" s="25"/>
      <c r="O217" s="25"/>
      <c r="P217" s="25"/>
      <c r="Q217" s="25"/>
      <c r="R217" s="25"/>
      <c r="S217" s="25"/>
      <c r="T217" s="25"/>
      <c r="U217" s="310"/>
      <c r="V217" s="25"/>
      <c r="W217" s="308"/>
      <c r="X217" s="25"/>
      <c r="Y217" s="79"/>
      <c r="Z217" s="68"/>
      <c r="AA217" s="68"/>
      <c r="AB217" s="68"/>
      <c r="AC217" s="68"/>
      <c r="AD217" s="68"/>
      <c r="AE217" s="68"/>
      <c r="AF217" s="68"/>
      <c r="AG217" s="68"/>
      <c r="AH217" s="211"/>
      <c r="AI217" s="67"/>
      <c r="AJ217" s="67"/>
      <c r="AK217" s="67"/>
      <c r="AL217" s="67"/>
      <c r="AM217" s="67"/>
      <c r="AN217" s="152"/>
      <c r="AO217" s="152"/>
    </row>
    <row r="218" spans="1:44" s="24" customFormat="1" ht="18" customHeight="1" x14ac:dyDescent="0.25">
      <c r="A218" s="205">
        <f t="shared" ref="A218" si="200">IF(A216=0,0,IF(D216&lt;&gt;"",1,0))</f>
        <v>0</v>
      </c>
      <c r="B218" s="203">
        <f>IF(D218&lt;&gt;"",Z218,0)</f>
        <v>0</v>
      </c>
      <c r="C218" s="25"/>
      <c r="D218" s="301"/>
      <c r="E218" s="227" t="str">
        <f>IFERROR(VLOOKUP(D218,Kataloge!$D$2:$F$137,3,FALSE),"")</f>
        <v/>
      </c>
      <c r="F218" s="35" t="s">
        <v>9</v>
      </c>
      <c r="G218" s="142"/>
      <c r="H218" s="49"/>
      <c r="I218" s="90"/>
      <c r="J218" s="49"/>
      <c r="K218" s="90"/>
      <c r="L218" s="49"/>
      <c r="M218" s="90"/>
      <c r="N218" s="49"/>
      <c r="O218" s="90"/>
      <c r="P218" s="49"/>
      <c r="Q218" s="90"/>
      <c r="R218" s="49"/>
      <c r="S218" s="90"/>
      <c r="T218" s="49"/>
      <c r="U218" s="309"/>
      <c r="V218" s="49"/>
      <c r="W218" s="373">
        <f>IF(U218&gt;0,ROUND(ROUND(G218,4)*ROUND(U218,2),2),0)</f>
        <v>0</v>
      </c>
      <c r="X218" s="49"/>
      <c r="Y218" s="79"/>
      <c r="Z218" s="175" t="s">
        <v>158</v>
      </c>
      <c r="AA218" s="157" t="s">
        <v>288</v>
      </c>
      <c r="AB218" s="156">
        <f>IF(AND(I218&lt;&gt;"",SUM(AC218:AG218)&gt;0),1,0)</f>
        <v>0</v>
      </c>
      <c r="AC218" s="155">
        <f>IF(AND(K218&lt;&gt;""),1,0)</f>
        <v>0</v>
      </c>
      <c r="AD218" s="155">
        <f>IF(AND(M218&lt;&gt;""),1,0)</f>
        <v>0</v>
      </c>
      <c r="AE218" s="155">
        <f>IF(AND(O218&lt;&gt;""),1,0)</f>
        <v>0</v>
      </c>
      <c r="AF218" s="155">
        <f>IF(AND(Q218&lt;&gt;""),1,0)</f>
        <v>0</v>
      </c>
      <c r="AG218" s="156">
        <f>IF(S218&lt;&gt;"",1,0)</f>
        <v>0</v>
      </c>
      <c r="AH218" s="212">
        <f t="shared" ref="AH218:AM218" si="201">IF(AB218=1,ROUND($G218,4),0)</f>
        <v>0</v>
      </c>
      <c r="AI218" s="151">
        <f t="shared" si="201"/>
        <v>0</v>
      </c>
      <c r="AJ218" s="151">
        <f t="shared" si="201"/>
        <v>0</v>
      </c>
      <c r="AK218" s="151">
        <f t="shared" si="201"/>
        <v>0</v>
      </c>
      <c r="AL218" s="151">
        <f t="shared" si="201"/>
        <v>0</v>
      </c>
      <c r="AM218" s="151">
        <f t="shared" si="201"/>
        <v>0</v>
      </c>
      <c r="AN218" s="177"/>
      <c r="AO218" s="177"/>
    </row>
    <row r="219" spans="1:44" s="24" customFormat="1" ht="4" customHeight="1" x14ac:dyDescent="0.25">
      <c r="A219" s="205">
        <f t="shared" si="199"/>
        <v>0</v>
      </c>
      <c r="B219" s="25"/>
      <c r="C219" s="25"/>
      <c r="D219" s="302"/>
      <c r="E219" s="25"/>
      <c r="F219" s="25"/>
      <c r="G219" s="25"/>
      <c r="H219" s="25"/>
      <c r="I219" s="25"/>
      <c r="J219" s="25"/>
      <c r="K219" s="25"/>
      <c r="L219" s="25"/>
      <c r="M219" s="25"/>
      <c r="N219" s="25"/>
      <c r="O219" s="25"/>
      <c r="P219" s="25"/>
      <c r="Q219" s="25"/>
      <c r="R219" s="25"/>
      <c r="S219" s="25"/>
      <c r="T219" s="25"/>
      <c r="U219" s="310"/>
      <c r="V219" s="25"/>
      <c r="W219" s="308"/>
      <c r="X219" s="25"/>
      <c r="Y219" s="79"/>
      <c r="Z219" s="68"/>
      <c r="AA219" s="68"/>
      <c r="AB219" s="68"/>
      <c r="AC219" s="68"/>
      <c r="AD219" s="68"/>
      <c r="AE219" s="68"/>
      <c r="AF219" s="68"/>
      <c r="AG219" s="68"/>
      <c r="AH219" s="211"/>
      <c r="AI219" s="67"/>
      <c r="AJ219" s="67"/>
      <c r="AK219" s="67"/>
      <c r="AL219" s="67"/>
      <c r="AM219" s="67"/>
      <c r="AN219" s="152"/>
      <c r="AO219" s="152"/>
    </row>
    <row r="220" spans="1:44" s="24" customFormat="1" ht="18" customHeight="1" x14ac:dyDescent="0.25">
      <c r="A220" s="205">
        <f t="shared" ref="A220" si="202">IF(A218=0,0,IF(D218&lt;&gt;"",1,0))</f>
        <v>0</v>
      </c>
      <c r="B220" s="203">
        <f>IF(D220&lt;&gt;"",Z220,0)</f>
        <v>0</v>
      </c>
      <c r="C220" s="25"/>
      <c r="D220" s="301"/>
      <c r="E220" s="227" t="str">
        <f>IFERROR(VLOOKUP(D220,Kataloge!$D$2:$F$137,3,FALSE),"")</f>
        <v/>
      </c>
      <c r="F220" s="35" t="s">
        <v>9</v>
      </c>
      <c r="G220" s="142"/>
      <c r="H220" s="49"/>
      <c r="I220" s="90"/>
      <c r="J220" s="49"/>
      <c r="K220" s="90"/>
      <c r="L220" s="49"/>
      <c r="M220" s="90"/>
      <c r="N220" s="49"/>
      <c r="O220" s="90"/>
      <c r="P220" s="49"/>
      <c r="Q220" s="90"/>
      <c r="R220" s="49"/>
      <c r="S220" s="90"/>
      <c r="T220" s="49"/>
      <c r="U220" s="309"/>
      <c r="V220" s="49"/>
      <c r="W220" s="373">
        <f>IF(U220&gt;0,ROUND(ROUND(G220,4)*ROUND(U220,2),2),0)</f>
        <v>0</v>
      </c>
      <c r="X220" s="49"/>
      <c r="Y220" s="79"/>
      <c r="Z220" s="175" t="s">
        <v>159</v>
      </c>
      <c r="AA220" s="157" t="s">
        <v>288</v>
      </c>
      <c r="AB220" s="156">
        <f>IF(AND(I220&lt;&gt;"",SUM(AC220:AG220)&gt;0),1,0)</f>
        <v>0</v>
      </c>
      <c r="AC220" s="155">
        <f>IF(AND(K220&lt;&gt;""),1,0)</f>
        <v>0</v>
      </c>
      <c r="AD220" s="155">
        <f>IF(AND(M220&lt;&gt;""),1,0)</f>
        <v>0</v>
      </c>
      <c r="AE220" s="155">
        <f>IF(AND(O220&lt;&gt;""),1,0)</f>
        <v>0</v>
      </c>
      <c r="AF220" s="155">
        <f>IF(AND(Q220&lt;&gt;""),1,0)</f>
        <v>0</v>
      </c>
      <c r="AG220" s="156">
        <f>IF(S220&lt;&gt;"",1,0)</f>
        <v>0</v>
      </c>
      <c r="AH220" s="212">
        <f t="shared" ref="AH220:AM220" si="203">IF(AB220=1,ROUND($G220,4),0)</f>
        <v>0</v>
      </c>
      <c r="AI220" s="151">
        <f t="shared" si="203"/>
        <v>0</v>
      </c>
      <c r="AJ220" s="151">
        <f t="shared" si="203"/>
        <v>0</v>
      </c>
      <c r="AK220" s="151">
        <f t="shared" si="203"/>
        <v>0</v>
      </c>
      <c r="AL220" s="151">
        <f t="shared" si="203"/>
        <v>0</v>
      </c>
      <c r="AM220" s="151">
        <f t="shared" si="203"/>
        <v>0</v>
      </c>
      <c r="AN220" s="177"/>
      <c r="AO220" s="177"/>
    </row>
    <row r="221" spans="1:44" ht="8.25" customHeight="1" x14ac:dyDescent="0.25">
      <c r="A221" s="465">
        <f t="shared" si="199"/>
        <v>0</v>
      </c>
      <c r="B221" s="201"/>
      <c r="C221" s="201"/>
      <c r="D221" s="303"/>
      <c r="E221" s="201"/>
      <c r="F221" s="201"/>
      <c r="G221" s="201"/>
      <c r="H221" s="201"/>
      <c r="I221" s="201"/>
      <c r="J221" s="201"/>
      <c r="K221" s="201"/>
      <c r="L221" s="201"/>
      <c r="M221" s="201"/>
      <c r="N221" s="201"/>
      <c r="O221" s="201"/>
      <c r="P221" s="201"/>
      <c r="Q221" s="201"/>
      <c r="R221" s="201"/>
      <c r="S221" s="201"/>
      <c r="T221" s="201"/>
      <c r="U221" s="201"/>
      <c r="V221" s="201"/>
      <c r="W221" s="52"/>
      <c r="X221" s="201"/>
      <c r="Y221" s="202"/>
      <c r="AA221" s="68"/>
      <c r="AB221" s="68"/>
      <c r="AC221" s="68"/>
      <c r="AD221" s="68"/>
      <c r="AE221" s="68"/>
      <c r="AF221" s="68"/>
      <c r="AG221" s="68"/>
      <c r="AP221"/>
      <c r="AR221" s="35"/>
    </row>
    <row r="222" spans="1:44" x14ac:dyDescent="0.25">
      <c r="W222" s="37"/>
      <c r="AP222"/>
      <c r="AR222" s="35"/>
    </row>
    <row r="223" spans="1:44" x14ac:dyDescent="0.25">
      <c r="W223" s="24"/>
    </row>
  </sheetData>
  <sheetProtection algorithmName="SHA-512" hashValue="E7yAWgQdPP0fw3ByIVLaAXIH1HsmcAytCSLSdKA411dwqeBszhRA9sKfy7Mg1K2hqYx9mQBRcTeU0+KP4Po36Q==" saltValue="4k6NnLLH7euRXSLBPkv2RA==" spinCount="100000" sheet="1" selectLockedCells="1" autoFilter="0"/>
  <conditionalFormatting sqref="W22:X23 X24:X220 F32:U32 B22:U31 B32:D32 B33:U220">
    <cfRule type="expression" dxfId="18" priority="6">
      <formula>$A22=0</formula>
    </cfRule>
  </conditionalFormatting>
  <conditionalFormatting sqref="V22:V220">
    <cfRule type="expression" dxfId="17" priority="3">
      <formula>$A22=0</formula>
    </cfRule>
  </conditionalFormatting>
  <conditionalFormatting sqref="W24:W221">
    <cfRule type="expression" dxfId="16" priority="2">
      <formula>$A24=0</formula>
    </cfRule>
  </conditionalFormatting>
  <conditionalFormatting sqref="E32">
    <cfRule type="expression" dxfId="15" priority="1">
      <formula>$A32=0</formula>
    </cfRule>
  </conditionalFormatting>
  <dataValidations count="2">
    <dataValidation type="list" allowBlank="1" showErrorMessage="1" errorTitle="Ergebnis" error="Bitte auswählen!" sqref="D32 D22 D24 D44 D26 D28 D220 D30 D34 D36 D40 D38 D42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46" xr:uid="{00000000-0002-0000-0300-000002000000}">
      <formula1>INDIRECT(AA22)</formula1>
    </dataValidation>
    <dataValidation type="list" allowBlank="1" showErrorMessage="1" prompt="Zusicherung längstens bis Versicherungsjahr 2029" sqref="G11" xr:uid="{7EFA5320-68D6-42C5-8CF1-ADE05D643745}">
      <formula1>Jahr</formula1>
    </dataValidation>
  </dataValidations>
  <printOptions horizontalCentered="1"/>
  <pageMargins left="0.19685039370078741" right="0.19685039370078741" top="0.59055118110236227" bottom="0.39370078740157483" header="0.19685039370078741" footer="0.19685039370078741"/>
  <pageSetup paperSize="9" scale="99" fitToHeight="0" orientation="landscape" r:id="rId1"/>
  <headerFooter>
    <oddFooter xml:space="preserve">&amp;C&amp;A Seite &amp;P </oddFooter>
  </headerFooter>
  <rowBreaks count="3" manualBreakCount="3">
    <brk id="68" max="32" man="1"/>
    <brk id="132" max="32" man="1"/>
    <brk id="196"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L43"/>
  <sheetViews>
    <sheetView topLeftCell="A2" workbookViewId="0"/>
  </sheetViews>
  <sheetFormatPr baseColWidth="10" defaultColWidth="12.59765625" defaultRowHeight="11.5" x14ac:dyDescent="0.25"/>
  <cols>
    <col min="1" max="1" width="1.69921875" style="35" customWidth="1"/>
    <col min="2" max="2" width="30.69921875" style="35" customWidth="1"/>
    <col min="3" max="3" width="18.69921875" style="35" customWidth="1"/>
    <col min="4" max="9" width="12.69921875" style="35" customWidth="1"/>
    <col min="10" max="11" width="20.69921875" style="35" customWidth="1"/>
    <col min="12" max="12" width="1.69921875" style="35" customWidth="1"/>
    <col min="13" max="16384" width="12.59765625" style="35"/>
  </cols>
  <sheetData>
    <row r="1" spans="1:12" ht="15" hidden="1" customHeight="1" x14ac:dyDescent="0.25">
      <c r="A1" s="67"/>
      <c r="B1" s="67"/>
      <c r="C1" s="150" t="e">
        <f>'Blatt 3 Kulturen - Risiken'!#REF!</f>
        <v>#REF!</v>
      </c>
      <c r="D1" s="150">
        <f>'Blatt 3 Kulturen - Risiken'!AJ1</f>
        <v>45</v>
      </c>
      <c r="E1" s="150">
        <f>'Blatt 3 Kulturen - Risiken'!AK1</f>
        <v>46</v>
      </c>
      <c r="F1" s="150">
        <f>'Blatt 3 Kulturen - Risiken'!AL1</f>
        <v>47</v>
      </c>
      <c r="G1" s="150">
        <f>'Blatt 3 Kulturen - Risiken'!AM1</f>
        <v>48</v>
      </c>
      <c r="H1" s="150">
        <f>'Blatt 3 Kulturen - Risiken'!AN1</f>
        <v>49</v>
      </c>
      <c r="I1" s="150">
        <f>'Blatt 3 Kulturen - Risiken'!AO1</f>
        <v>50</v>
      </c>
      <c r="J1" s="150" t="e">
        <f>'Blatt 3 Kulturen - Risiken'!#REF!</f>
        <v>#REF!</v>
      </c>
      <c r="K1" s="150">
        <f>'Blatt 3 Kulturen - Risiken'!AQ1</f>
        <v>52</v>
      </c>
      <c r="L1" s="67"/>
    </row>
    <row r="2" spans="1:12" s="24" customFormat="1" ht="15" customHeight="1" x14ac:dyDescent="0.25">
      <c r="A2" s="75" t="str">
        <f>IF('Blatt 1 Allgemeine Angaben'!$AN$14=TRUE,"",CONCATENATE('Blatt 1 Allgemeine Angaben'!$X$18," ",IF('Blatt 1 Allgemeine Angaben'!$Y$18="","__________",'Blatt 1 Allgemeine Angaben'!$Y$18)))</f>
        <v xml:space="preserve"> __________</v>
      </c>
    </row>
    <row r="3" spans="1:12" s="24" customFormat="1" ht="15" customHeight="1" x14ac:dyDescent="0.25">
      <c r="A3" s="75" t="str">
        <f>CONCATENATE("Antragsteller ",IF('Blatt 1 Allgemeine Angaben'!$O$23="","_________________________",'Blatt 1 Allgemeine Angaben'!$O$23))</f>
        <v>Antragsteller _________________________</v>
      </c>
    </row>
    <row r="4" spans="1:12" s="24" customFormat="1" ht="8.15" customHeight="1" x14ac:dyDescent="0.25">
      <c r="A4" s="25"/>
      <c r="B4" s="25"/>
      <c r="C4" s="25"/>
    </row>
    <row r="5" spans="1:12" ht="18" customHeight="1" x14ac:dyDescent="0.25">
      <c r="A5" s="183"/>
      <c r="B5" s="184" t="s">
        <v>167</v>
      </c>
      <c r="C5" s="184"/>
      <c r="D5" s="185"/>
      <c r="E5" s="185"/>
      <c r="F5" s="185"/>
      <c r="G5" s="185"/>
      <c r="H5" s="185"/>
      <c r="I5" s="185"/>
      <c r="J5" s="185"/>
      <c r="K5" s="185"/>
      <c r="L5" s="186"/>
    </row>
    <row r="6" spans="1:12" s="24" customFormat="1" ht="8.15" customHeight="1" x14ac:dyDescent="0.25">
      <c r="A6" s="173"/>
      <c r="B6" s="187"/>
      <c r="C6" s="187"/>
      <c r="D6" s="187"/>
      <c r="E6" s="187"/>
      <c r="F6" s="187"/>
      <c r="G6" s="187"/>
      <c r="H6" s="187"/>
      <c r="I6" s="187"/>
      <c r="J6" s="187"/>
      <c r="K6" s="187"/>
      <c r="L6" s="188"/>
    </row>
    <row r="7" spans="1:12" s="31" customFormat="1" ht="15" customHeight="1" x14ac:dyDescent="0.25">
      <c r="A7" s="189"/>
      <c r="B7" s="195" t="s">
        <v>166</v>
      </c>
      <c r="C7" s="182"/>
      <c r="D7" s="182"/>
      <c r="E7" s="182"/>
      <c r="F7" s="182"/>
      <c r="G7" s="182"/>
      <c r="H7" s="182"/>
      <c r="I7" s="182"/>
      <c r="J7" s="182"/>
      <c r="K7" s="182"/>
      <c r="L7" s="190"/>
    </row>
    <row r="8" spans="1:12" s="31" customFormat="1" ht="15" customHeight="1" x14ac:dyDescent="0.25">
      <c r="A8" s="189"/>
      <c r="B8" s="195" t="s">
        <v>57</v>
      </c>
      <c r="C8" s="182"/>
      <c r="D8" s="182"/>
      <c r="E8" s="182"/>
      <c r="F8" s="182"/>
      <c r="G8" s="182"/>
      <c r="H8" s="182"/>
      <c r="I8" s="182"/>
      <c r="J8" s="182"/>
      <c r="K8" s="182"/>
      <c r="L8" s="190"/>
    </row>
    <row r="9" spans="1:12" s="31" customFormat="1" ht="15" customHeight="1" x14ac:dyDescent="0.25">
      <c r="A9" s="189"/>
      <c r="B9" s="195" t="s">
        <v>53</v>
      </c>
      <c r="C9" s="182"/>
      <c r="D9" s="182"/>
      <c r="E9" s="182"/>
      <c r="F9" s="182"/>
      <c r="G9" s="182"/>
      <c r="H9" s="182"/>
      <c r="I9" s="182"/>
      <c r="J9" s="182"/>
      <c r="K9" s="182"/>
      <c r="L9" s="190"/>
    </row>
    <row r="10" spans="1:12" s="31" customFormat="1" ht="15" customHeight="1" x14ac:dyDescent="0.25">
      <c r="A10" s="189"/>
      <c r="B10" s="195" t="s">
        <v>175</v>
      </c>
      <c r="C10" s="182"/>
      <c r="D10" s="182"/>
      <c r="E10" s="182"/>
      <c r="F10" s="182"/>
      <c r="G10" s="182"/>
      <c r="H10" s="182"/>
      <c r="I10" s="182"/>
      <c r="J10" s="182"/>
      <c r="K10" s="182"/>
      <c r="L10" s="190"/>
    </row>
    <row r="11" spans="1:12" s="31" customFormat="1" ht="4" customHeight="1" x14ac:dyDescent="0.25">
      <c r="A11" s="191"/>
      <c r="B11" s="192"/>
      <c r="C11" s="193"/>
      <c r="D11" s="193"/>
      <c r="E11" s="193"/>
      <c r="F11" s="193"/>
      <c r="G11" s="193"/>
      <c r="H11" s="193"/>
      <c r="I11" s="193"/>
      <c r="J11" s="193"/>
      <c r="K11" s="193"/>
      <c r="L11" s="194"/>
    </row>
    <row r="12" spans="1:12" s="24" customFormat="1" ht="8.15" customHeight="1" x14ac:dyDescent="0.25">
      <c r="A12" s="78"/>
      <c r="B12" s="25"/>
      <c r="C12" s="25"/>
      <c r="D12" s="25"/>
      <c r="E12" s="25"/>
      <c r="F12" s="25"/>
      <c r="G12" s="25"/>
      <c r="H12" s="25"/>
      <c r="I12" s="25"/>
      <c r="J12" s="25"/>
      <c r="K12" s="25"/>
      <c r="L12" s="79"/>
    </row>
    <row r="13" spans="1:12" s="31" customFormat="1" ht="4" customHeight="1" x14ac:dyDescent="0.25">
      <c r="A13" s="43"/>
      <c r="B13" s="126"/>
      <c r="C13" s="126"/>
      <c r="D13" s="108"/>
      <c r="E13" s="72"/>
      <c r="F13" s="72"/>
      <c r="G13" s="72"/>
      <c r="H13" s="72"/>
      <c r="I13" s="73"/>
      <c r="J13" s="126"/>
      <c r="K13" s="126"/>
      <c r="L13" s="44"/>
    </row>
    <row r="14" spans="1:12" s="31" customFormat="1" ht="18" customHeight="1" x14ac:dyDescent="0.25">
      <c r="A14" s="43"/>
      <c r="B14" s="127" t="s">
        <v>37</v>
      </c>
      <c r="C14" s="127" t="s">
        <v>39</v>
      </c>
      <c r="D14" s="134"/>
      <c r="E14" s="199" t="s">
        <v>58</v>
      </c>
      <c r="F14" s="128"/>
      <c r="G14" s="128"/>
      <c r="H14" s="128"/>
      <c r="I14" s="135"/>
      <c r="J14" s="127" t="s">
        <v>44</v>
      </c>
      <c r="K14" s="127" t="s">
        <v>48</v>
      </c>
      <c r="L14" s="44"/>
    </row>
    <row r="15" spans="1:12" s="31" customFormat="1" ht="120" customHeight="1" x14ac:dyDescent="0.25">
      <c r="A15" s="43"/>
      <c r="B15" s="130"/>
      <c r="C15" s="131" t="s">
        <v>38</v>
      </c>
      <c r="D15" s="146" t="s">
        <v>49</v>
      </c>
      <c r="E15" s="137" t="s">
        <v>31</v>
      </c>
      <c r="F15" s="137" t="s">
        <v>32</v>
      </c>
      <c r="G15" s="137" t="s">
        <v>33</v>
      </c>
      <c r="H15" s="138" t="s">
        <v>34</v>
      </c>
      <c r="I15" s="138" t="s">
        <v>35</v>
      </c>
      <c r="J15" s="139" t="s">
        <v>47</v>
      </c>
      <c r="K15" s="181" t="s">
        <v>55</v>
      </c>
      <c r="L15" s="44"/>
    </row>
    <row r="16" spans="1:12" s="31" customFormat="1" ht="12" customHeight="1" x14ac:dyDescent="0.25">
      <c r="A16" s="43"/>
      <c r="B16" s="130"/>
      <c r="C16" s="131"/>
      <c r="D16" s="146"/>
      <c r="E16" s="136"/>
      <c r="F16" s="136"/>
      <c r="G16" s="136"/>
      <c r="H16" s="146"/>
      <c r="I16" s="146"/>
      <c r="J16" s="139"/>
      <c r="K16" s="181"/>
      <c r="L16" s="44"/>
    </row>
    <row r="17" spans="1:12" s="31" customFormat="1" ht="15" customHeight="1" x14ac:dyDescent="0.25">
      <c r="A17" s="43"/>
      <c r="B17" s="132"/>
      <c r="C17" s="133" t="s">
        <v>40</v>
      </c>
      <c r="D17" s="133" t="s">
        <v>40</v>
      </c>
      <c r="E17" s="133" t="s">
        <v>40</v>
      </c>
      <c r="F17" s="133" t="s">
        <v>40</v>
      </c>
      <c r="G17" s="133" t="s">
        <v>40</v>
      </c>
      <c r="H17" s="133" t="s">
        <v>40</v>
      </c>
      <c r="I17" s="133" t="s">
        <v>40</v>
      </c>
      <c r="J17" s="133" t="s">
        <v>43</v>
      </c>
      <c r="K17" s="133" t="s">
        <v>43</v>
      </c>
      <c r="L17" s="44"/>
    </row>
    <row r="18" spans="1:12" s="31" customFormat="1" ht="4" customHeight="1" x14ac:dyDescent="0.25">
      <c r="A18" s="43"/>
      <c r="B18" s="26"/>
      <c r="C18" s="26"/>
      <c r="D18" s="26"/>
      <c r="E18" s="26"/>
      <c r="F18" s="26"/>
      <c r="G18" s="26"/>
      <c r="H18" s="26"/>
      <c r="I18" s="26"/>
      <c r="J18" s="26"/>
      <c r="K18" s="26"/>
      <c r="L18" s="44"/>
    </row>
    <row r="19" spans="1:12" s="31" customFormat="1" ht="18" customHeight="1" x14ac:dyDescent="0.25">
      <c r="A19" s="43"/>
      <c r="B19" s="120" t="e">
        <f>'Blatt 3 Kulturen - Risiken'!#REF!</f>
        <v>#REF!</v>
      </c>
      <c r="C19" s="145" t="e">
        <f>VLOOKUP(B19,'Blatt 3 Kulturen - Risiken'!$D$14:$AQ$14,$C$1,FALSE)</f>
        <v>#REF!</v>
      </c>
      <c r="D19" s="145" t="e">
        <f>VLOOKUP(B19,'Blatt 3 Kulturen - Risiken'!$D$14:$AQ$14,$D$1,FALSE)</f>
        <v>#REF!</v>
      </c>
      <c r="E19" s="145" t="e">
        <f>VLOOKUP(B19,'Blatt 3 Kulturen - Risiken'!$D$14:$AQ$14,$E$1,FALSE)</f>
        <v>#REF!</v>
      </c>
      <c r="F19" s="145" t="e">
        <f>VLOOKUP(B19,'Blatt 3 Kulturen - Risiken'!$D$14:$AQ$14,$F$1,FALSE)</f>
        <v>#REF!</v>
      </c>
      <c r="G19" s="145" t="e">
        <f>VLOOKUP(B19,'Blatt 3 Kulturen - Risiken'!$D$14:$AQ$14,$G$1,FALSE)</f>
        <v>#REF!</v>
      </c>
      <c r="H19" s="145" t="e">
        <f>VLOOKUP(B19,'Blatt 3 Kulturen - Risiken'!$D$14:$AQ$14,$H$1,FALSE)</f>
        <v>#REF!</v>
      </c>
      <c r="I19" s="145" t="e">
        <f>VLOOKUP(B19,'Blatt 3 Kulturen - Risiken'!$D$14:$AQ$14,$I$1,FALSE)</f>
        <v>#REF!</v>
      </c>
      <c r="J19" s="147" t="e">
        <f>VLOOKUP(B19,'Blatt 3 Kulturen - Risiken'!$D$14:$AQ$14,$J$1,FALSE)</f>
        <v>#REF!</v>
      </c>
      <c r="K19" s="147" t="e">
        <f>VLOOKUP(B19,'Blatt 3 Kulturen - Risiken'!$D$14:$AQ$14,$K$1,FALSE)</f>
        <v>#REF!</v>
      </c>
      <c r="L19" s="44"/>
    </row>
    <row r="20" spans="1:12" s="31" customFormat="1" ht="18" customHeight="1" x14ac:dyDescent="0.25">
      <c r="A20" s="43"/>
      <c r="B20" s="120" t="e">
        <f>'Blatt 3 Kulturen - Risiken'!#REF!</f>
        <v>#REF!</v>
      </c>
      <c r="C20" s="145" t="e">
        <f>VLOOKUP(B20,'Blatt 3 Kulturen - Risiken'!$D$14:$AQ$14,$C$1,FALSE)</f>
        <v>#REF!</v>
      </c>
      <c r="D20" s="145" t="e">
        <f>VLOOKUP(B20,'Blatt 3 Kulturen - Risiken'!$D$14:$AQ$14,$D$1,FALSE)</f>
        <v>#REF!</v>
      </c>
      <c r="E20" s="145" t="e">
        <f>VLOOKUP(B20,'Blatt 3 Kulturen - Risiken'!$D$14:$AQ$14,$E$1,FALSE)</f>
        <v>#REF!</v>
      </c>
      <c r="F20" s="145" t="e">
        <f>VLOOKUP(B20,'Blatt 3 Kulturen - Risiken'!$D$14:$AQ$14,$F$1,FALSE)</f>
        <v>#REF!</v>
      </c>
      <c r="G20" s="145" t="e">
        <f>VLOOKUP(B20,'Blatt 3 Kulturen - Risiken'!$D$14:$AQ$14,$G$1,FALSE)</f>
        <v>#REF!</v>
      </c>
      <c r="H20" s="145" t="e">
        <f>VLOOKUP(B20,'Blatt 3 Kulturen - Risiken'!$D$14:$AQ$14,$H$1,FALSE)</f>
        <v>#REF!</v>
      </c>
      <c r="I20" s="145" t="e">
        <f>VLOOKUP(B20,'Blatt 3 Kulturen - Risiken'!$D$14:$AQ$14,$I$1,FALSE)</f>
        <v>#REF!</v>
      </c>
      <c r="J20" s="147" t="e">
        <f>VLOOKUP(B20,'Blatt 3 Kulturen - Risiken'!$D$14:$AQ$14,$J$1,FALSE)</f>
        <v>#REF!</v>
      </c>
      <c r="K20" s="147" t="e">
        <f>VLOOKUP(B20,'Blatt 3 Kulturen - Risiken'!$D$14:$AQ$14,$K$1,FALSE)</f>
        <v>#REF!</v>
      </c>
      <c r="L20" s="44"/>
    </row>
    <row r="21" spans="1:12" s="31" customFormat="1" ht="18" customHeight="1" x14ac:dyDescent="0.25">
      <c r="A21" s="43"/>
      <c r="B21" s="120" t="e">
        <f>'Blatt 3 Kulturen - Risiken'!#REF!</f>
        <v>#REF!</v>
      </c>
      <c r="C21" s="145" t="e">
        <f>VLOOKUP(B21,'Blatt 3 Kulturen - Risiken'!$D$14:$AQ$14,$C$1,FALSE)</f>
        <v>#REF!</v>
      </c>
      <c r="D21" s="145" t="e">
        <f>VLOOKUP(B21,'Blatt 3 Kulturen - Risiken'!$D$14:$AQ$14,$D$1,FALSE)</f>
        <v>#REF!</v>
      </c>
      <c r="E21" s="145" t="e">
        <f>VLOOKUP(B21,'Blatt 3 Kulturen - Risiken'!$D$14:$AQ$14,$E$1,FALSE)</f>
        <v>#REF!</v>
      </c>
      <c r="F21" s="145" t="e">
        <f>VLOOKUP(B21,'Blatt 3 Kulturen - Risiken'!$D$14:$AQ$14,$F$1,FALSE)</f>
        <v>#REF!</v>
      </c>
      <c r="G21" s="145" t="e">
        <f>VLOOKUP(B21,'Blatt 3 Kulturen - Risiken'!$D$14:$AQ$14,$G$1,FALSE)</f>
        <v>#REF!</v>
      </c>
      <c r="H21" s="145" t="e">
        <f>VLOOKUP(B21,'Blatt 3 Kulturen - Risiken'!$D$14:$AQ$14,$H$1,FALSE)</f>
        <v>#REF!</v>
      </c>
      <c r="I21" s="145" t="e">
        <f>VLOOKUP(B21,'Blatt 3 Kulturen - Risiken'!$D$14:$AQ$14,$I$1,FALSE)</f>
        <v>#REF!</v>
      </c>
      <c r="J21" s="147" t="e">
        <f>VLOOKUP(B21,'Blatt 3 Kulturen - Risiken'!$D$14:$AQ$14,$J$1,FALSE)</f>
        <v>#REF!</v>
      </c>
      <c r="K21" s="147" t="e">
        <f>VLOOKUP(B21,'Blatt 3 Kulturen - Risiken'!$D$14:$AQ$14,$K$1,FALSE)</f>
        <v>#REF!</v>
      </c>
      <c r="L21" s="44"/>
    </row>
    <row r="22" spans="1:12" s="31" customFormat="1" ht="18" customHeight="1" x14ac:dyDescent="0.25">
      <c r="A22" s="43"/>
      <c r="B22" s="120" t="e">
        <f>'Blatt 3 Kulturen - Risiken'!#REF!</f>
        <v>#REF!</v>
      </c>
      <c r="C22" s="145" t="e">
        <f>VLOOKUP(B22,'Blatt 3 Kulturen - Risiken'!$D$14:$AQ$14,$C$1,FALSE)</f>
        <v>#REF!</v>
      </c>
      <c r="D22" s="145" t="e">
        <f>VLOOKUP(B22,'Blatt 3 Kulturen - Risiken'!$D$14:$AQ$14,$D$1,FALSE)</f>
        <v>#REF!</v>
      </c>
      <c r="E22" s="145" t="e">
        <f>VLOOKUP(B22,'Blatt 3 Kulturen - Risiken'!$D$14:$AQ$14,$E$1,FALSE)</f>
        <v>#REF!</v>
      </c>
      <c r="F22" s="145" t="e">
        <f>VLOOKUP(B22,'Blatt 3 Kulturen - Risiken'!$D$14:$AQ$14,$F$1,FALSE)</f>
        <v>#REF!</v>
      </c>
      <c r="G22" s="145" t="e">
        <f>VLOOKUP(B22,'Blatt 3 Kulturen - Risiken'!$D$14:$AQ$14,$G$1,FALSE)</f>
        <v>#REF!</v>
      </c>
      <c r="H22" s="145" t="e">
        <f>VLOOKUP(B22,'Blatt 3 Kulturen - Risiken'!$D$14:$AQ$14,$H$1,FALSE)</f>
        <v>#REF!</v>
      </c>
      <c r="I22" s="145" t="e">
        <f>VLOOKUP(B22,'Blatt 3 Kulturen - Risiken'!$D$14:$AQ$14,$I$1,FALSE)</f>
        <v>#REF!</v>
      </c>
      <c r="J22" s="147" t="e">
        <f>VLOOKUP(B22,'Blatt 3 Kulturen - Risiken'!$D$14:$AQ$14,$J$1,FALSE)</f>
        <v>#REF!</v>
      </c>
      <c r="K22" s="147" t="e">
        <f>VLOOKUP(B22,'Blatt 3 Kulturen - Risiken'!$D$14:$AQ$14,$K$1,FALSE)</f>
        <v>#REF!</v>
      </c>
      <c r="L22" s="44"/>
    </row>
    <row r="23" spans="1:12" s="31" customFormat="1" ht="18" customHeight="1" x14ac:dyDescent="0.25">
      <c r="A23" s="43"/>
      <c r="B23" s="120" t="str">
        <f>'Blatt 3 Kulturen - Risiken'!D14</f>
        <v>Summe</v>
      </c>
      <c r="C23" s="145" t="e">
        <f>VLOOKUP(B23,'Blatt 3 Kulturen - Risiken'!$D$14:$AQ$14,$C$1,FALSE)</f>
        <v>#REF!</v>
      </c>
      <c r="D23" s="145" t="e">
        <f>VLOOKUP(B23,'Blatt 3 Kulturen - Risiken'!$D$14:$AQ$14,$D$1,FALSE)</f>
        <v>#REF!</v>
      </c>
      <c r="E23" s="145" t="e">
        <f>VLOOKUP(B23,'Blatt 3 Kulturen - Risiken'!$D$14:$AQ$14,$E$1,FALSE)</f>
        <v>#REF!</v>
      </c>
      <c r="F23" s="145" t="e">
        <f>VLOOKUP(B23,'Blatt 3 Kulturen - Risiken'!$D$14:$AQ$14,$F$1,FALSE)</f>
        <v>#REF!</v>
      </c>
      <c r="G23" s="145" t="e">
        <f>VLOOKUP(B23,'Blatt 3 Kulturen - Risiken'!$D$14:$AQ$14,$G$1,FALSE)</f>
        <v>#REF!</v>
      </c>
      <c r="H23" s="145" t="e">
        <f>VLOOKUP(B23,'Blatt 3 Kulturen - Risiken'!$D$14:$AQ$14,$H$1,FALSE)</f>
        <v>#REF!</v>
      </c>
      <c r="I23" s="145" t="e">
        <f>VLOOKUP(B23,'Blatt 3 Kulturen - Risiken'!$D$14:$AQ$14,$I$1,FALSE)</f>
        <v>#REF!</v>
      </c>
      <c r="J23" s="147" t="e">
        <f>VLOOKUP(B23,'Blatt 3 Kulturen - Risiken'!$D$14:$AQ$14,$J$1,FALSE)</f>
        <v>#REF!</v>
      </c>
      <c r="K23" s="147" t="e">
        <f>VLOOKUP(B23,'Blatt 3 Kulturen - Risiken'!$D$14:$AQ$14,$K$1,FALSE)</f>
        <v>#REF!</v>
      </c>
      <c r="L23" s="44"/>
    </row>
    <row r="24" spans="1:12" s="31" customFormat="1" ht="4" customHeight="1" x14ac:dyDescent="0.25">
      <c r="A24" s="43"/>
      <c r="B24" s="26"/>
      <c r="C24" s="26"/>
      <c r="D24" s="50"/>
      <c r="E24" s="50"/>
      <c r="F24" s="50"/>
      <c r="G24" s="50"/>
      <c r="H24" s="50"/>
      <c r="I24" s="50"/>
      <c r="J24" s="50"/>
      <c r="K24" s="50"/>
      <c r="L24" s="44"/>
    </row>
    <row r="25" spans="1:12" s="31" customFormat="1" ht="18" customHeight="1" x14ac:dyDescent="0.25">
      <c r="A25" s="43"/>
      <c r="B25" s="148" t="s">
        <v>45</v>
      </c>
      <c r="C25" s="143" t="e">
        <f>SUM(C19:C23)</f>
        <v>#REF!</v>
      </c>
      <c r="D25" s="143" t="e">
        <f>SUM(D19:D23)</f>
        <v>#REF!</v>
      </c>
      <c r="E25" s="143" t="e">
        <f t="shared" ref="E25:I25" si="0">SUM(E19:E23)</f>
        <v>#REF!</v>
      </c>
      <c r="F25" s="143" t="e">
        <f t="shared" si="0"/>
        <v>#REF!</v>
      </c>
      <c r="G25" s="143" t="e">
        <f t="shared" si="0"/>
        <v>#REF!</v>
      </c>
      <c r="H25" s="143" t="e">
        <f t="shared" si="0"/>
        <v>#REF!</v>
      </c>
      <c r="I25" s="143" t="e">
        <f t="shared" si="0"/>
        <v>#REF!</v>
      </c>
      <c r="J25" s="140" t="e">
        <f>SUM(J19:J23)</f>
        <v>#REF!</v>
      </c>
      <c r="K25" s="149" t="e">
        <f>SUM(K19:K23)</f>
        <v>#REF!</v>
      </c>
      <c r="L25" s="44"/>
    </row>
    <row r="26" spans="1:12" s="31" customFormat="1" ht="8.15" customHeight="1" x14ac:dyDescent="0.25">
      <c r="A26" s="54"/>
      <c r="B26" s="55"/>
      <c r="C26" s="55"/>
      <c r="D26" s="122"/>
      <c r="E26" s="122"/>
      <c r="F26" s="122"/>
      <c r="G26" s="122"/>
      <c r="H26" s="122"/>
      <c r="I26" s="122"/>
      <c r="J26" s="122"/>
      <c r="K26" s="122"/>
      <c r="L26" s="56"/>
    </row>
    <row r="27" spans="1:12" s="28" customFormat="1" ht="12" customHeight="1" x14ac:dyDescent="0.25">
      <c r="A27" s="42"/>
      <c r="B27" s="26"/>
      <c r="C27" s="26"/>
      <c r="D27" s="26"/>
      <c r="E27" s="26"/>
      <c r="F27" s="26"/>
      <c r="G27" s="26"/>
      <c r="H27" s="26"/>
      <c r="I27" s="26"/>
      <c r="J27" s="26"/>
      <c r="K27" s="26"/>
    </row>
    <row r="28" spans="1:12" s="28" customFormat="1" ht="12" customHeight="1" x14ac:dyDescent="0.25">
      <c r="A28" s="42"/>
      <c r="B28" s="26"/>
      <c r="C28" s="26"/>
      <c r="D28" s="26"/>
      <c r="E28" s="26"/>
      <c r="F28" s="26"/>
      <c r="G28" s="26"/>
      <c r="H28" s="26"/>
      <c r="I28" s="26"/>
      <c r="J28" s="26"/>
      <c r="K28" s="26"/>
    </row>
    <row r="29" spans="1:12" s="28" customFormat="1" ht="12" customHeight="1" x14ac:dyDescent="0.25">
      <c r="A29" s="42"/>
      <c r="B29" s="26"/>
      <c r="C29" s="26"/>
      <c r="D29" s="26"/>
      <c r="E29" s="26"/>
      <c r="F29" s="26"/>
      <c r="G29" s="26"/>
      <c r="H29" s="26"/>
      <c r="I29" s="26"/>
      <c r="J29" s="26"/>
      <c r="K29" s="26"/>
    </row>
    <row r="30" spans="1:12" s="28" customFormat="1" ht="12" customHeight="1" x14ac:dyDescent="0.25">
      <c r="A30" s="42"/>
      <c r="B30" s="26"/>
      <c r="C30" s="26"/>
      <c r="D30" s="26"/>
      <c r="E30" s="26"/>
      <c r="F30" s="26"/>
      <c r="G30" s="26"/>
      <c r="H30" s="26"/>
      <c r="I30" s="26"/>
      <c r="J30" s="26"/>
      <c r="K30" s="26"/>
    </row>
    <row r="31" spans="1:12" s="28" customFormat="1" ht="12" customHeight="1" x14ac:dyDescent="0.25">
      <c r="A31" s="42"/>
      <c r="B31" s="26"/>
      <c r="C31" s="26"/>
      <c r="D31" s="26"/>
      <c r="E31" s="26"/>
      <c r="F31" s="26"/>
      <c r="G31" s="26"/>
      <c r="H31" s="26"/>
      <c r="I31" s="26"/>
      <c r="J31" s="26"/>
      <c r="K31" s="26"/>
    </row>
    <row r="32" spans="1:12" s="28" customFormat="1" ht="12" customHeight="1" x14ac:dyDescent="0.25">
      <c r="A32" s="42"/>
      <c r="B32" s="26"/>
      <c r="C32" s="26"/>
      <c r="D32" s="26"/>
      <c r="E32" s="26"/>
      <c r="F32" s="26"/>
      <c r="G32" s="26"/>
      <c r="H32" s="26"/>
      <c r="I32" s="26"/>
      <c r="J32" s="26"/>
      <c r="K32" s="26"/>
    </row>
    <row r="33" spans="1:11" s="28" customFormat="1" ht="12" customHeight="1" x14ac:dyDescent="0.25">
      <c r="A33" s="42"/>
      <c r="B33" s="26"/>
      <c r="C33" s="26"/>
      <c r="D33" s="26"/>
      <c r="E33" s="26"/>
      <c r="F33" s="26"/>
      <c r="G33" s="26"/>
      <c r="H33" s="26"/>
      <c r="I33" s="26"/>
      <c r="J33" s="26"/>
      <c r="K33" s="26"/>
    </row>
    <row r="34" spans="1:11" s="28" customFormat="1" ht="12" customHeight="1" x14ac:dyDescent="0.25">
      <c r="A34" s="42"/>
      <c r="B34" s="26"/>
      <c r="C34" s="26"/>
      <c r="D34" s="26"/>
      <c r="E34" s="26"/>
      <c r="F34" s="26"/>
      <c r="G34" s="26"/>
      <c r="H34" s="26"/>
      <c r="I34" s="26"/>
      <c r="J34" s="26"/>
      <c r="K34" s="26"/>
    </row>
    <row r="35" spans="1:11" s="28" customFormat="1" ht="12" customHeight="1" x14ac:dyDescent="0.25">
      <c r="A35" s="42"/>
      <c r="B35" s="26"/>
      <c r="C35" s="26"/>
      <c r="D35" s="26"/>
      <c r="E35" s="26"/>
      <c r="F35" s="26"/>
      <c r="G35" s="26"/>
      <c r="H35" s="26"/>
      <c r="I35" s="26"/>
      <c r="J35" s="26"/>
      <c r="K35" s="26"/>
    </row>
    <row r="36" spans="1:11" s="28" customFormat="1" ht="12" customHeight="1" x14ac:dyDescent="0.25">
      <c r="A36" s="42"/>
      <c r="B36" s="26"/>
      <c r="C36" s="26"/>
      <c r="D36" s="26"/>
      <c r="E36" s="26"/>
      <c r="F36" s="26"/>
      <c r="G36" s="26"/>
      <c r="H36" s="26"/>
      <c r="I36" s="26"/>
      <c r="J36" s="26"/>
      <c r="K36" s="26"/>
    </row>
    <row r="37" spans="1:11" s="28" customFormat="1" ht="12" customHeight="1" x14ac:dyDescent="0.25">
      <c r="A37" s="42"/>
      <c r="B37" s="26"/>
      <c r="C37" s="26"/>
      <c r="D37" s="26"/>
      <c r="E37" s="26"/>
      <c r="F37" s="26"/>
      <c r="G37" s="26"/>
      <c r="H37" s="26"/>
      <c r="I37" s="26"/>
      <c r="J37" s="26"/>
      <c r="K37" s="26"/>
    </row>
    <row r="38" spans="1:11" s="28" customFormat="1" ht="12" customHeight="1" x14ac:dyDescent="0.25">
      <c r="A38" s="42"/>
      <c r="B38" s="26"/>
      <c r="C38" s="26"/>
      <c r="D38" s="26"/>
      <c r="E38" s="26"/>
      <c r="F38" s="26"/>
      <c r="G38" s="26"/>
      <c r="H38" s="26"/>
      <c r="I38" s="26"/>
      <c r="J38" s="26"/>
      <c r="K38" s="26"/>
    </row>
    <row r="39" spans="1:11" s="31" customFormat="1" ht="4" customHeight="1" x14ac:dyDescent="0.25">
      <c r="A39" s="57"/>
      <c r="B39" s="57"/>
      <c r="C39" s="50"/>
    </row>
    <row r="40" spans="1:11" s="24" customFormat="1" ht="11.15" customHeight="1" x14ac:dyDescent="0.25">
      <c r="A40" s="58" t="s">
        <v>6</v>
      </c>
      <c r="B40" s="59" t="s">
        <v>10</v>
      </c>
      <c r="C40" s="59"/>
      <c r="D40" s="59"/>
      <c r="E40" s="59"/>
      <c r="F40" s="59"/>
      <c r="G40" s="59"/>
      <c r="H40" s="59"/>
      <c r="I40" s="59"/>
      <c r="J40" s="59"/>
      <c r="K40" s="59"/>
    </row>
    <row r="41" spans="1:11" s="31" customFormat="1" ht="4" customHeight="1" x14ac:dyDescent="0.25">
      <c r="A41" s="61"/>
      <c r="B41" s="62"/>
      <c r="C41" s="62"/>
      <c r="D41" s="62"/>
      <c r="E41" s="62"/>
      <c r="F41" s="62"/>
      <c r="G41" s="62"/>
      <c r="H41" s="62"/>
      <c r="I41" s="62"/>
      <c r="J41" s="62"/>
      <c r="K41" s="62"/>
    </row>
    <row r="42" spans="1:11" s="31" customFormat="1" ht="11.15" customHeight="1" x14ac:dyDescent="0.25">
      <c r="A42" s="21" t="str">
        <f>CONCATENATE(Änderungsdoku!$A$2," ",Änderungsdoku!$A$3)</f>
        <v>Antrag auf Teilnahme Mehrgefahrenversicherung</v>
      </c>
      <c r="B42" s="62"/>
      <c r="C42" s="62"/>
      <c r="D42" s="62"/>
    </row>
    <row r="43" spans="1:11" s="31" customFormat="1" ht="11.15" customHeight="1" x14ac:dyDescent="0.25">
      <c r="A43" s="63" t="str">
        <f>CONCATENATE("Formularversion: ",LOOKUP(2,1/(Änderungsdoku!$A$1:$A$999&lt;&gt;""),Änderungsdoku!A:A)," vom ",TEXT(VLOOKUP(LOOKUP(2,1/(Änderungsdoku!$A$1:$A$999&lt;&gt;""),Änderungsdoku!A:A),Änderungsdoku!$A$1:$B$999,2,FALSE),"TT.MM.JJ"),Änderungsdoku!$A$4)</f>
        <v>Formularversion: 1.0 vom 23.08.24</v>
      </c>
      <c r="B43" s="62"/>
      <c r="C43" s="62"/>
      <c r="D43" s="62"/>
      <c r="E43" s="22"/>
      <c r="F43" s="22"/>
      <c r="G43" s="22"/>
      <c r="H43" s="22"/>
      <c r="I43" s="22"/>
      <c r="J43" s="22"/>
      <c r="K43" s="22"/>
    </row>
  </sheetData>
  <sheetProtection selectLockedCells="1" autoFilter="0"/>
  <printOptions horizontalCentered="1"/>
  <pageMargins left="0.19685039370078741" right="0.19685039370078741" top="0.59055118110236227" bottom="0.39370078740157483" header="0.19685039370078741" footer="0.19685039370078741"/>
  <pageSetup paperSize="9" scale="91"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tabColor rgb="FFC00000"/>
  </sheetPr>
  <dimension ref="A1:M137"/>
  <sheetViews>
    <sheetView topLeftCell="A16" workbookViewId="0">
      <selection activeCell="J48" sqref="J48"/>
    </sheetView>
  </sheetViews>
  <sheetFormatPr baseColWidth="10" defaultColWidth="11.09765625" defaultRowHeight="11.5" x14ac:dyDescent="0.25"/>
  <cols>
    <col min="1" max="1" width="40.69921875" style="219" customWidth="1"/>
    <col min="2" max="3" width="5.69921875" style="219" customWidth="1"/>
    <col min="4" max="4" width="6.3984375" style="299" customWidth="1"/>
    <col min="5" max="5" width="23.09765625" style="299" bestFit="1" customWidth="1"/>
    <col min="6" max="6" width="47.3984375" style="300" bestFit="1" customWidth="1"/>
    <col min="7" max="10" width="11.09765625" style="219"/>
    <col min="11" max="11" width="38.69921875" style="219" customWidth="1"/>
    <col min="12" max="12" width="28.8984375" style="219" customWidth="1"/>
    <col min="13" max="13" width="32.69921875" style="219" customWidth="1"/>
    <col min="14" max="16384" width="11.09765625" style="219"/>
  </cols>
  <sheetData>
    <row r="1" spans="1:13" ht="15" customHeight="1" x14ac:dyDescent="0.25">
      <c r="A1" s="218" t="s">
        <v>11</v>
      </c>
      <c r="B1" s="218">
        <v>0</v>
      </c>
      <c r="D1" s="280" t="s">
        <v>288</v>
      </c>
      <c r="E1" s="280" t="s">
        <v>289</v>
      </c>
      <c r="F1" s="280" t="s">
        <v>290</v>
      </c>
      <c r="I1" s="247" t="s">
        <v>190</v>
      </c>
      <c r="J1" s="247" t="s">
        <v>196</v>
      </c>
      <c r="K1" s="247" t="s">
        <v>191</v>
      </c>
      <c r="L1" s="247" t="s">
        <v>193</v>
      </c>
      <c r="M1" s="247" t="s">
        <v>192</v>
      </c>
    </row>
    <row r="2" spans="1:13" ht="15" customHeight="1" x14ac:dyDescent="0.25">
      <c r="A2" s="218" t="s">
        <v>12</v>
      </c>
      <c r="B2" s="218">
        <v>1</v>
      </c>
      <c r="D2" s="281">
        <v>411</v>
      </c>
      <c r="E2" s="290" t="s">
        <v>279</v>
      </c>
      <c r="F2" s="283" t="s">
        <v>337</v>
      </c>
      <c r="I2" s="248">
        <v>0</v>
      </c>
      <c r="J2" s="248"/>
      <c r="K2" s="249" t="s">
        <v>455</v>
      </c>
      <c r="L2" s="250" t="s">
        <v>194</v>
      </c>
      <c r="M2" s="249" t="s">
        <v>195</v>
      </c>
    </row>
    <row r="3" spans="1:13" ht="15" customHeight="1" x14ac:dyDescent="0.25">
      <c r="A3" s="218" t="s">
        <v>13</v>
      </c>
      <c r="B3" s="218">
        <v>2</v>
      </c>
      <c r="D3" s="281">
        <v>413</v>
      </c>
      <c r="E3" s="290" t="s">
        <v>279</v>
      </c>
      <c r="F3" s="283" t="s">
        <v>338</v>
      </c>
      <c r="I3" s="252">
        <v>101</v>
      </c>
      <c r="J3" s="252" t="s">
        <v>205</v>
      </c>
      <c r="K3" s="252" t="s">
        <v>206</v>
      </c>
      <c r="L3" s="252" t="s">
        <v>207</v>
      </c>
      <c r="M3" s="252" t="s">
        <v>208</v>
      </c>
    </row>
    <row r="4" spans="1:13" ht="15" customHeight="1" x14ac:dyDescent="0.25">
      <c r="D4" s="281">
        <v>414</v>
      </c>
      <c r="E4" s="290" t="s">
        <v>279</v>
      </c>
      <c r="F4" s="283" t="s">
        <v>339</v>
      </c>
      <c r="I4" s="252">
        <v>102</v>
      </c>
      <c r="J4" s="252" t="s">
        <v>260</v>
      </c>
      <c r="K4" s="252" t="s">
        <v>206</v>
      </c>
      <c r="L4" s="252" t="s">
        <v>207</v>
      </c>
      <c r="M4" s="252" t="s">
        <v>208</v>
      </c>
    </row>
    <row r="5" spans="1:13" ht="15" customHeight="1" x14ac:dyDescent="0.25">
      <c r="A5" s="218" t="s">
        <v>279</v>
      </c>
      <c r="D5" s="281">
        <v>422</v>
      </c>
      <c r="E5" s="290" t="s">
        <v>279</v>
      </c>
      <c r="F5" s="283" t="s">
        <v>341</v>
      </c>
      <c r="I5" s="252">
        <v>103</v>
      </c>
      <c r="J5" s="252" t="s">
        <v>270</v>
      </c>
      <c r="K5" s="252" t="s">
        <v>206</v>
      </c>
      <c r="L5" s="252" t="s">
        <v>207</v>
      </c>
      <c r="M5" s="252" t="s">
        <v>208</v>
      </c>
    </row>
    <row r="6" spans="1:13" ht="15" customHeight="1" x14ac:dyDescent="0.25">
      <c r="A6" s="218" t="s">
        <v>283</v>
      </c>
      <c r="D6" s="281">
        <v>424</v>
      </c>
      <c r="E6" s="290" t="s">
        <v>279</v>
      </c>
      <c r="F6" s="283" t="s">
        <v>343</v>
      </c>
      <c r="I6" s="252">
        <v>151</v>
      </c>
      <c r="J6" s="252" t="s">
        <v>226</v>
      </c>
      <c r="K6" s="252" t="s">
        <v>206</v>
      </c>
      <c r="L6" s="252" t="s">
        <v>207</v>
      </c>
      <c r="M6" s="252" t="s">
        <v>208</v>
      </c>
    </row>
    <row r="7" spans="1:13" ht="15" customHeight="1" x14ac:dyDescent="0.25">
      <c r="A7" s="218" t="s">
        <v>284</v>
      </c>
      <c r="D7" s="281">
        <v>428</v>
      </c>
      <c r="E7" s="290" t="s">
        <v>279</v>
      </c>
      <c r="F7" s="283" t="s">
        <v>347</v>
      </c>
      <c r="I7" s="252">
        <v>153</v>
      </c>
      <c r="J7" s="252" t="s">
        <v>227</v>
      </c>
      <c r="K7" s="252" t="s">
        <v>206</v>
      </c>
      <c r="L7" s="252" t="s">
        <v>207</v>
      </c>
      <c r="M7" s="252" t="s">
        <v>208</v>
      </c>
    </row>
    <row r="8" spans="1:13" ht="15" customHeight="1" x14ac:dyDescent="0.25">
      <c r="A8" s="218" t="s">
        <v>285</v>
      </c>
      <c r="D8" s="281">
        <v>433</v>
      </c>
      <c r="E8" s="290" t="s">
        <v>279</v>
      </c>
      <c r="F8" s="283" t="s">
        <v>351</v>
      </c>
      <c r="I8" s="252">
        <v>154</v>
      </c>
      <c r="J8" s="252" t="s">
        <v>241</v>
      </c>
      <c r="K8" s="252" t="s">
        <v>206</v>
      </c>
      <c r="L8" s="252" t="s">
        <v>207</v>
      </c>
      <c r="M8" s="252" t="s">
        <v>208</v>
      </c>
    </row>
    <row r="9" spans="1:13" ht="15" customHeight="1" x14ac:dyDescent="0.25">
      <c r="A9" s="218" t="s">
        <v>281</v>
      </c>
      <c r="D9" s="281">
        <v>701</v>
      </c>
      <c r="E9" s="295" t="s">
        <v>283</v>
      </c>
      <c r="F9" s="283" t="s">
        <v>380</v>
      </c>
      <c r="I9" s="252">
        <v>155</v>
      </c>
      <c r="J9" s="252" t="s">
        <v>249</v>
      </c>
      <c r="K9" s="252" t="s">
        <v>229</v>
      </c>
      <c r="L9" s="252" t="s">
        <v>230</v>
      </c>
      <c r="M9" s="252" t="s">
        <v>231</v>
      </c>
    </row>
    <row r="10" spans="1:13" ht="15" customHeight="1" x14ac:dyDescent="0.25">
      <c r="A10" s="218" t="s">
        <v>36</v>
      </c>
      <c r="D10" s="281">
        <v>707</v>
      </c>
      <c r="E10" s="295" t="s">
        <v>283</v>
      </c>
      <c r="F10" s="283" t="s">
        <v>170</v>
      </c>
      <c r="I10" s="252">
        <v>157</v>
      </c>
      <c r="J10" s="252" t="s">
        <v>258</v>
      </c>
      <c r="K10" s="252" t="s">
        <v>206</v>
      </c>
      <c r="L10" s="252" t="s">
        <v>207</v>
      </c>
      <c r="M10" s="252" t="s">
        <v>208</v>
      </c>
    </row>
    <row r="11" spans="1:13" ht="15" customHeight="1" x14ac:dyDescent="0.25">
      <c r="A11" s="218" t="s">
        <v>275</v>
      </c>
      <c r="D11" s="281">
        <v>709</v>
      </c>
      <c r="E11" s="295" t="s">
        <v>283</v>
      </c>
      <c r="F11" s="283" t="s">
        <v>382</v>
      </c>
      <c r="I11" s="252">
        <v>158</v>
      </c>
      <c r="J11" s="252" t="s">
        <v>269</v>
      </c>
      <c r="K11" s="252" t="s">
        <v>206</v>
      </c>
      <c r="L11" s="252" t="s">
        <v>207</v>
      </c>
      <c r="M11" s="252" t="s">
        <v>208</v>
      </c>
    </row>
    <row r="12" spans="1:13" ht="15" customHeight="1" x14ac:dyDescent="0.25">
      <c r="A12" s="218" t="s">
        <v>280</v>
      </c>
      <c r="D12" s="281">
        <v>444</v>
      </c>
      <c r="E12" s="291" t="s">
        <v>284</v>
      </c>
      <c r="F12" s="283" t="s">
        <v>353</v>
      </c>
      <c r="I12" s="252">
        <v>159</v>
      </c>
      <c r="J12" s="252" t="s">
        <v>228</v>
      </c>
      <c r="K12" s="252" t="s">
        <v>229</v>
      </c>
      <c r="L12" s="252" t="s">
        <v>230</v>
      </c>
      <c r="M12" s="252" t="s">
        <v>231</v>
      </c>
    </row>
    <row r="13" spans="1:13" ht="15" customHeight="1" x14ac:dyDescent="0.25">
      <c r="A13" s="218" t="s">
        <v>277</v>
      </c>
      <c r="D13" s="281">
        <v>451</v>
      </c>
      <c r="E13" s="291" t="s">
        <v>284</v>
      </c>
      <c r="F13" s="283" t="s">
        <v>354</v>
      </c>
      <c r="I13" s="252">
        <v>241</v>
      </c>
      <c r="J13" s="252" t="s">
        <v>236</v>
      </c>
      <c r="K13" s="252" t="s">
        <v>234</v>
      </c>
      <c r="L13" s="252" t="s">
        <v>235</v>
      </c>
      <c r="M13" s="252" t="s">
        <v>195</v>
      </c>
    </row>
    <row r="14" spans="1:13" x14ac:dyDescent="0.25">
      <c r="A14" s="218" t="s">
        <v>276</v>
      </c>
      <c r="D14" s="281">
        <v>452</v>
      </c>
      <c r="E14" s="291" t="s">
        <v>284</v>
      </c>
      <c r="F14" s="283" t="s">
        <v>355</v>
      </c>
      <c r="I14" s="252">
        <v>251</v>
      </c>
      <c r="J14" s="252" t="s">
        <v>219</v>
      </c>
      <c r="K14" s="252" t="s">
        <v>210</v>
      </c>
      <c r="L14" s="252" t="s">
        <v>211</v>
      </c>
      <c r="M14" s="252" t="s">
        <v>212</v>
      </c>
    </row>
    <row r="15" spans="1:13" ht="15" customHeight="1" x14ac:dyDescent="0.25">
      <c r="A15" s="218" t="s">
        <v>282</v>
      </c>
      <c r="D15" s="281">
        <v>453</v>
      </c>
      <c r="E15" s="291" t="s">
        <v>284</v>
      </c>
      <c r="F15" s="283" t="s">
        <v>356</v>
      </c>
      <c r="I15" s="252">
        <v>252</v>
      </c>
      <c r="J15" s="252" t="s">
        <v>233</v>
      </c>
      <c r="K15" s="252" t="s">
        <v>234</v>
      </c>
      <c r="L15" s="252" t="s">
        <v>235</v>
      </c>
      <c r="M15" s="252" t="s">
        <v>195</v>
      </c>
    </row>
    <row r="16" spans="1:13" ht="15" customHeight="1" x14ac:dyDescent="0.25">
      <c r="A16" s="218" t="s">
        <v>278</v>
      </c>
      <c r="D16" s="281">
        <v>454</v>
      </c>
      <c r="E16" s="291" t="s">
        <v>284</v>
      </c>
      <c r="F16" s="283" t="s">
        <v>357</v>
      </c>
      <c r="I16" s="252">
        <v>254</v>
      </c>
      <c r="J16" s="252" t="s">
        <v>243</v>
      </c>
      <c r="K16" s="252" t="s">
        <v>229</v>
      </c>
      <c r="L16" s="252" t="s">
        <v>230</v>
      </c>
      <c r="M16" s="252" t="s">
        <v>231</v>
      </c>
    </row>
    <row r="17" spans="1:13" ht="15" customHeight="1" x14ac:dyDescent="0.25">
      <c r="A17" s="218"/>
      <c r="D17" s="281">
        <v>462</v>
      </c>
      <c r="E17" s="291" t="s">
        <v>284</v>
      </c>
      <c r="F17" s="283" t="s">
        <v>358</v>
      </c>
      <c r="I17" s="252">
        <v>255</v>
      </c>
      <c r="J17" s="252" t="s">
        <v>244</v>
      </c>
      <c r="K17" s="252" t="s">
        <v>234</v>
      </c>
      <c r="L17" s="252" t="s">
        <v>235</v>
      </c>
      <c r="M17" s="252" t="s">
        <v>195</v>
      </c>
    </row>
    <row r="18" spans="1:13" ht="15" customHeight="1" x14ac:dyDescent="0.25">
      <c r="D18" s="281">
        <v>463</v>
      </c>
      <c r="E18" s="291" t="s">
        <v>284</v>
      </c>
      <c r="F18" s="283" t="s">
        <v>359</v>
      </c>
      <c r="I18" s="252">
        <v>256</v>
      </c>
      <c r="J18" s="252" t="s">
        <v>248</v>
      </c>
      <c r="K18" s="252" t="s">
        <v>210</v>
      </c>
      <c r="L18" s="252" t="s">
        <v>211</v>
      </c>
      <c r="M18" s="252" t="s">
        <v>212</v>
      </c>
    </row>
    <row r="19" spans="1:13" ht="15" customHeight="1" x14ac:dyDescent="0.25">
      <c r="D19" s="281">
        <v>464</v>
      </c>
      <c r="E19" s="291" t="s">
        <v>284</v>
      </c>
      <c r="F19" s="283" t="s">
        <v>360</v>
      </c>
      <c r="I19" s="252">
        <v>257</v>
      </c>
      <c r="J19" s="252" t="s">
        <v>261</v>
      </c>
      <c r="K19" s="252" t="s">
        <v>234</v>
      </c>
      <c r="L19" s="252" t="s">
        <v>235</v>
      </c>
      <c r="M19" s="252" t="s">
        <v>195</v>
      </c>
    </row>
    <row r="20" spans="1:13" ht="15" customHeight="1" x14ac:dyDescent="0.25">
      <c r="D20" s="281">
        <v>465</v>
      </c>
      <c r="E20" s="291" t="s">
        <v>284</v>
      </c>
      <c r="F20" s="283" t="s">
        <v>361</v>
      </c>
      <c r="I20" s="252">
        <v>351</v>
      </c>
      <c r="J20" s="252" t="s">
        <v>209</v>
      </c>
      <c r="K20" s="252" t="s">
        <v>210</v>
      </c>
      <c r="L20" s="252" t="s">
        <v>211</v>
      </c>
      <c r="M20" s="252" t="s">
        <v>212</v>
      </c>
    </row>
    <row r="21" spans="1:13" ht="15" customHeight="1" x14ac:dyDescent="0.25">
      <c r="D21" s="281">
        <v>466</v>
      </c>
      <c r="E21" s="291" t="s">
        <v>284</v>
      </c>
      <c r="F21" s="283" t="s">
        <v>362</v>
      </c>
      <c r="I21" s="252">
        <v>352</v>
      </c>
      <c r="J21" s="252" t="s">
        <v>214</v>
      </c>
      <c r="K21" s="252" t="s">
        <v>215</v>
      </c>
      <c r="L21" s="252" t="s">
        <v>216</v>
      </c>
      <c r="M21" s="252" t="s">
        <v>217</v>
      </c>
    </row>
    <row r="22" spans="1:13" ht="15" customHeight="1" x14ac:dyDescent="0.25">
      <c r="D22" s="281">
        <v>467</v>
      </c>
      <c r="E22" s="291" t="s">
        <v>284</v>
      </c>
      <c r="F22" s="283" t="s">
        <v>363</v>
      </c>
      <c r="I22" s="252">
        <v>353</v>
      </c>
      <c r="J22" s="252" t="s">
        <v>237</v>
      </c>
      <c r="K22" s="252" t="s">
        <v>238</v>
      </c>
      <c r="L22" s="252" t="s">
        <v>239</v>
      </c>
      <c r="M22" s="252" t="s">
        <v>240</v>
      </c>
    </row>
    <row r="23" spans="1:13" ht="15" customHeight="1" x14ac:dyDescent="0.25">
      <c r="D23" s="281">
        <v>480</v>
      </c>
      <c r="E23" s="291" t="s">
        <v>284</v>
      </c>
      <c r="F23" s="283" t="s">
        <v>364</v>
      </c>
      <c r="I23" s="252">
        <v>354</v>
      </c>
      <c r="J23" s="252" t="s">
        <v>246</v>
      </c>
      <c r="K23" s="252" t="s">
        <v>238</v>
      </c>
      <c r="L23" s="252" t="s">
        <v>239</v>
      </c>
      <c r="M23" s="252" t="s">
        <v>240</v>
      </c>
    </row>
    <row r="24" spans="1:13" ht="15" customHeight="1" x14ac:dyDescent="0.25">
      <c r="D24" s="281">
        <v>481</v>
      </c>
      <c r="E24" s="291" t="s">
        <v>284</v>
      </c>
      <c r="F24" s="283" t="s">
        <v>365</v>
      </c>
      <c r="I24" s="252">
        <v>355</v>
      </c>
      <c r="J24" s="252" t="s">
        <v>247</v>
      </c>
      <c r="K24" s="252" t="s">
        <v>238</v>
      </c>
      <c r="L24" s="252" t="s">
        <v>239</v>
      </c>
      <c r="M24" s="252" t="s">
        <v>240</v>
      </c>
    </row>
    <row r="25" spans="1:13" ht="15" customHeight="1" x14ac:dyDescent="0.25">
      <c r="D25" s="281">
        <v>492</v>
      </c>
      <c r="E25" s="291" t="s">
        <v>284</v>
      </c>
      <c r="F25" s="283" t="s">
        <v>366</v>
      </c>
      <c r="I25" s="252">
        <v>356</v>
      </c>
      <c r="J25" s="252" t="s">
        <v>257</v>
      </c>
      <c r="K25" s="252" t="s">
        <v>215</v>
      </c>
      <c r="L25" s="252" t="s">
        <v>216</v>
      </c>
      <c r="M25" s="252" t="s">
        <v>217</v>
      </c>
    </row>
    <row r="26" spans="1:13" ht="15" customHeight="1" x14ac:dyDescent="0.25">
      <c r="D26" s="281">
        <v>493</v>
      </c>
      <c r="E26" s="291" t="s">
        <v>284</v>
      </c>
      <c r="F26" s="287" t="s">
        <v>367</v>
      </c>
      <c r="I26" s="252">
        <v>357</v>
      </c>
      <c r="J26" s="252" t="s">
        <v>259</v>
      </c>
      <c r="K26" s="252" t="s">
        <v>215</v>
      </c>
      <c r="L26" s="252" t="s">
        <v>216</v>
      </c>
      <c r="M26" s="252" t="s">
        <v>217</v>
      </c>
    </row>
    <row r="27" spans="1:13" ht="15" customHeight="1" x14ac:dyDescent="0.25">
      <c r="A27" s="478" t="s">
        <v>461</v>
      </c>
      <c r="D27" s="281">
        <v>821</v>
      </c>
      <c r="E27" s="297" t="s">
        <v>285</v>
      </c>
      <c r="F27" s="283" t="s">
        <v>171</v>
      </c>
      <c r="I27" s="252">
        <v>358</v>
      </c>
      <c r="J27" s="252" t="s">
        <v>242</v>
      </c>
      <c r="K27" s="252" t="s">
        <v>210</v>
      </c>
      <c r="L27" s="252" t="s">
        <v>211</v>
      </c>
      <c r="M27" s="252" t="s">
        <v>212</v>
      </c>
    </row>
    <row r="28" spans="1:13" ht="15" customHeight="1" x14ac:dyDescent="0.25">
      <c r="A28" s="478" t="s">
        <v>544</v>
      </c>
      <c r="D28" s="281">
        <v>822</v>
      </c>
      <c r="E28" s="297" t="s">
        <v>285</v>
      </c>
      <c r="F28" s="283" t="s">
        <v>387</v>
      </c>
      <c r="I28" s="252">
        <v>359</v>
      </c>
      <c r="J28" s="252" t="s">
        <v>262</v>
      </c>
      <c r="K28" s="252" t="s">
        <v>215</v>
      </c>
      <c r="L28" s="252" t="s">
        <v>216</v>
      </c>
      <c r="M28" s="252" t="s">
        <v>217</v>
      </c>
    </row>
    <row r="29" spans="1:13" ht="15" customHeight="1" x14ac:dyDescent="0.25">
      <c r="A29" s="478" t="s">
        <v>546</v>
      </c>
      <c r="D29" s="281">
        <v>823</v>
      </c>
      <c r="E29" s="297" t="s">
        <v>285</v>
      </c>
      <c r="F29" s="283" t="s">
        <v>388</v>
      </c>
      <c r="I29" s="252">
        <v>360</v>
      </c>
      <c r="J29" s="252" t="s">
        <v>263</v>
      </c>
      <c r="K29" s="252" t="s">
        <v>238</v>
      </c>
      <c r="L29" s="252" t="s">
        <v>239</v>
      </c>
      <c r="M29" s="252" t="s">
        <v>240</v>
      </c>
    </row>
    <row r="30" spans="1:13" ht="15" customHeight="1" x14ac:dyDescent="0.25">
      <c r="A30" s="478" t="s">
        <v>545</v>
      </c>
      <c r="D30" s="281">
        <v>824</v>
      </c>
      <c r="E30" s="297" t="s">
        <v>285</v>
      </c>
      <c r="F30" s="283" t="s">
        <v>389</v>
      </c>
      <c r="I30" s="252">
        <v>361</v>
      </c>
      <c r="J30" s="252" t="s">
        <v>265</v>
      </c>
      <c r="K30" s="252" t="s">
        <v>210</v>
      </c>
      <c r="L30" s="252" t="s">
        <v>211</v>
      </c>
      <c r="M30" s="252" t="s">
        <v>212</v>
      </c>
    </row>
    <row r="31" spans="1:13" ht="15" customHeight="1" x14ac:dyDescent="0.25">
      <c r="A31" s="478" t="s">
        <v>460</v>
      </c>
      <c r="D31" s="281">
        <v>825</v>
      </c>
      <c r="E31" s="297" t="s">
        <v>285</v>
      </c>
      <c r="F31" s="283" t="s">
        <v>390</v>
      </c>
      <c r="I31" s="252">
        <v>401</v>
      </c>
      <c r="J31" s="252" t="s">
        <v>218</v>
      </c>
      <c r="K31" s="252" t="s">
        <v>198</v>
      </c>
      <c r="L31" s="252" t="s">
        <v>199</v>
      </c>
      <c r="M31" s="252" t="s">
        <v>200</v>
      </c>
    </row>
    <row r="32" spans="1:13" ht="15" customHeight="1" x14ac:dyDescent="0.25">
      <c r="A32" s="478"/>
      <c r="D32" s="281">
        <v>826</v>
      </c>
      <c r="E32" s="297" t="s">
        <v>285</v>
      </c>
      <c r="F32" s="283" t="s">
        <v>391</v>
      </c>
      <c r="I32" s="252">
        <v>402</v>
      </c>
      <c r="J32" s="252" t="s">
        <v>220</v>
      </c>
      <c r="K32" s="252" t="s">
        <v>202</v>
      </c>
      <c r="L32" s="252" t="s">
        <v>203</v>
      </c>
      <c r="M32" s="252" t="s">
        <v>204</v>
      </c>
    </row>
    <row r="33" spans="1:13" ht="15" customHeight="1" x14ac:dyDescent="0.25">
      <c r="D33" s="281">
        <v>827</v>
      </c>
      <c r="E33" s="297" t="s">
        <v>285</v>
      </c>
      <c r="F33" s="283" t="s">
        <v>392</v>
      </c>
      <c r="I33" s="252">
        <v>403</v>
      </c>
      <c r="J33" s="252" t="s">
        <v>251</v>
      </c>
      <c r="K33" s="252" t="s">
        <v>198</v>
      </c>
      <c r="L33" s="252" t="s">
        <v>199</v>
      </c>
      <c r="M33" s="252" t="s">
        <v>200</v>
      </c>
    </row>
    <row r="34" spans="1:13" ht="15" customHeight="1" x14ac:dyDescent="0.25">
      <c r="D34" s="281">
        <v>828</v>
      </c>
      <c r="E34" s="297" t="s">
        <v>285</v>
      </c>
      <c r="F34" s="283" t="s">
        <v>393</v>
      </c>
      <c r="I34" s="252">
        <v>404</v>
      </c>
      <c r="J34" s="252" t="s">
        <v>256</v>
      </c>
      <c r="K34" s="252" t="s">
        <v>253</v>
      </c>
      <c r="L34" s="252" t="s">
        <v>254</v>
      </c>
      <c r="M34" s="252" t="s">
        <v>255</v>
      </c>
    </row>
    <row r="35" spans="1:13" ht="15" customHeight="1" x14ac:dyDescent="0.25">
      <c r="D35" s="281">
        <v>829</v>
      </c>
      <c r="E35" s="297" t="s">
        <v>285</v>
      </c>
      <c r="F35" s="283" t="s">
        <v>394</v>
      </c>
      <c r="I35" s="252">
        <v>405</v>
      </c>
      <c r="J35" s="252" t="s">
        <v>267</v>
      </c>
      <c r="K35" s="252" t="s">
        <v>198</v>
      </c>
      <c r="L35" s="252" t="s">
        <v>199</v>
      </c>
      <c r="M35" s="252" t="s">
        <v>200</v>
      </c>
    </row>
    <row r="36" spans="1:13" ht="15" customHeight="1" x14ac:dyDescent="0.25">
      <c r="A36" s="429" t="s">
        <v>481</v>
      </c>
      <c r="D36" s="281">
        <v>830</v>
      </c>
      <c r="E36" s="297" t="s">
        <v>285</v>
      </c>
      <c r="F36" s="283" t="s">
        <v>395</v>
      </c>
      <c r="I36" s="252">
        <v>451</v>
      </c>
      <c r="J36" s="252" t="s">
        <v>197</v>
      </c>
      <c r="K36" s="252" t="s">
        <v>198</v>
      </c>
      <c r="L36" s="252" t="s">
        <v>199</v>
      </c>
      <c r="M36" s="252" t="s">
        <v>200</v>
      </c>
    </row>
    <row r="37" spans="1:13" ht="15" customHeight="1" x14ac:dyDescent="0.25">
      <c r="A37" s="248">
        <v>2025</v>
      </c>
      <c r="D37" s="281">
        <v>831</v>
      </c>
      <c r="E37" s="297" t="s">
        <v>285</v>
      </c>
      <c r="F37" s="283" t="s">
        <v>396</v>
      </c>
      <c r="I37" s="252">
        <v>452</v>
      </c>
      <c r="J37" s="252" t="s">
        <v>201</v>
      </c>
      <c r="K37" s="252" t="s">
        <v>202</v>
      </c>
      <c r="L37" s="252" t="s">
        <v>203</v>
      </c>
      <c r="M37" s="252" t="s">
        <v>204</v>
      </c>
    </row>
    <row r="38" spans="1:13" ht="15" customHeight="1" x14ac:dyDescent="0.25">
      <c r="A38" s="248">
        <v>2026</v>
      </c>
      <c r="D38" s="281">
        <v>832</v>
      </c>
      <c r="E38" s="297" t="s">
        <v>285</v>
      </c>
      <c r="F38" s="283" t="s">
        <v>397</v>
      </c>
      <c r="I38" s="252">
        <v>453</v>
      </c>
      <c r="J38" s="252" t="s">
        <v>213</v>
      </c>
      <c r="K38" s="252" t="s">
        <v>198</v>
      </c>
      <c r="L38" s="252" t="s">
        <v>199</v>
      </c>
      <c r="M38" s="252" t="s">
        <v>200</v>
      </c>
    </row>
    <row r="39" spans="1:13" ht="15" customHeight="1" x14ac:dyDescent="0.25">
      <c r="A39" s="248">
        <v>2027</v>
      </c>
      <c r="D39" s="281">
        <v>833</v>
      </c>
      <c r="E39" s="297" t="s">
        <v>285</v>
      </c>
      <c r="F39" s="283" t="s">
        <v>398</v>
      </c>
      <c r="I39" s="252">
        <v>454</v>
      </c>
      <c r="J39" s="252" t="s">
        <v>221</v>
      </c>
      <c r="K39" s="252" t="s">
        <v>222</v>
      </c>
      <c r="L39" s="252" t="s">
        <v>223</v>
      </c>
      <c r="M39" s="252" t="s">
        <v>224</v>
      </c>
    </row>
    <row r="40" spans="1:13" ht="15" customHeight="1" x14ac:dyDescent="0.25">
      <c r="A40" s="248">
        <v>2028</v>
      </c>
      <c r="D40" s="281">
        <v>834</v>
      </c>
      <c r="E40" s="297" t="s">
        <v>285</v>
      </c>
      <c r="F40" s="283" t="s">
        <v>399</v>
      </c>
      <c r="I40" s="252">
        <v>455</v>
      </c>
      <c r="J40" s="252" t="s">
        <v>225</v>
      </c>
      <c r="K40" s="252" t="s">
        <v>198</v>
      </c>
      <c r="L40" s="252" t="s">
        <v>199</v>
      </c>
      <c r="M40" s="252" t="s">
        <v>200</v>
      </c>
    </row>
    <row r="41" spans="1:13" ht="15" customHeight="1" x14ac:dyDescent="0.25">
      <c r="A41" s="248">
        <v>2029</v>
      </c>
      <c r="D41" s="281">
        <v>835</v>
      </c>
      <c r="E41" s="297" t="s">
        <v>285</v>
      </c>
      <c r="F41" s="283" t="s">
        <v>400</v>
      </c>
      <c r="I41" s="252">
        <v>456</v>
      </c>
      <c r="J41" s="252" t="s">
        <v>232</v>
      </c>
      <c r="K41" s="252" t="s">
        <v>222</v>
      </c>
      <c r="L41" s="252" t="s">
        <v>223</v>
      </c>
      <c r="M41" s="252" t="s">
        <v>224</v>
      </c>
    </row>
    <row r="42" spans="1:13" ht="15" customHeight="1" x14ac:dyDescent="0.25">
      <c r="A42" s="248">
        <v>2030</v>
      </c>
      <c r="D42" s="281">
        <v>836</v>
      </c>
      <c r="E42" s="297" t="s">
        <v>285</v>
      </c>
      <c r="F42" s="283" t="s">
        <v>401</v>
      </c>
      <c r="I42" s="252">
        <v>457</v>
      </c>
      <c r="J42" s="252" t="s">
        <v>245</v>
      </c>
      <c r="K42" s="252" t="s">
        <v>202</v>
      </c>
      <c r="L42" s="252" t="s">
        <v>203</v>
      </c>
      <c r="M42" s="252" t="s">
        <v>204</v>
      </c>
    </row>
    <row r="43" spans="1:13" ht="15" customHeight="1" x14ac:dyDescent="0.25">
      <c r="A43" s="248">
        <v>2031</v>
      </c>
      <c r="D43" s="281">
        <v>837</v>
      </c>
      <c r="E43" s="297" t="s">
        <v>285</v>
      </c>
      <c r="F43" s="283" t="s">
        <v>402</v>
      </c>
      <c r="I43" s="252">
        <v>458</v>
      </c>
      <c r="J43" s="252" t="s">
        <v>250</v>
      </c>
      <c r="K43" s="252" t="s">
        <v>198</v>
      </c>
      <c r="L43" s="252" t="s">
        <v>199</v>
      </c>
      <c r="M43" s="252" t="s">
        <v>200</v>
      </c>
    </row>
    <row r="44" spans="1:13" ht="15" customHeight="1" x14ac:dyDescent="0.25">
      <c r="A44" s="248">
        <v>2032</v>
      </c>
      <c r="D44" s="281">
        <v>838</v>
      </c>
      <c r="E44" s="297" t="s">
        <v>285</v>
      </c>
      <c r="F44" s="283" t="s">
        <v>403</v>
      </c>
      <c r="I44" s="252">
        <v>459</v>
      </c>
      <c r="J44" s="252" t="s">
        <v>252</v>
      </c>
      <c r="K44" s="252" t="s">
        <v>253</v>
      </c>
      <c r="L44" s="252" t="s">
        <v>254</v>
      </c>
      <c r="M44" s="252" t="s">
        <v>255</v>
      </c>
    </row>
    <row r="45" spans="1:13" ht="15" customHeight="1" x14ac:dyDescent="0.25">
      <c r="A45" s="248">
        <v>2033</v>
      </c>
      <c r="D45" s="281">
        <v>839</v>
      </c>
      <c r="E45" s="297" t="s">
        <v>285</v>
      </c>
      <c r="F45" s="283" t="s">
        <v>404</v>
      </c>
      <c r="I45" s="252">
        <v>460</v>
      </c>
      <c r="J45" s="252" t="s">
        <v>264</v>
      </c>
      <c r="K45" s="252" t="s">
        <v>198</v>
      </c>
      <c r="L45" s="252" t="s">
        <v>199</v>
      </c>
      <c r="M45" s="252" t="s">
        <v>200</v>
      </c>
    </row>
    <row r="46" spans="1:13" ht="15" customHeight="1" x14ac:dyDescent="0.25">
      <c r="D46" s="281">
        <v>840</v>
      </c>
      <c r="E46" s="297" t="s">
        <v>285</v>
      </c>
      <c r="F46" s="283" t="s">
        <v>405</v>
      </c>
      <c r="I46" s="252">
        <v>461</v>
      </c>
      <c r="J46" s="252" t="s">
        <v>266</v>
      </c>
      <c r="K46" s="252" t="s">
        <v>198</v>
      </c>
      <c r="L46" s="252" t="s">
        <v>199</v>
      </c>
      <c r="M46" s="252" t="s">
        <v>200</v>
      </c>
    </row>
    <row r="47" spans="1:13" ht="15" customHeight="1" x14ac:dyDescent="0.25">
      <c r="D47" s="281">
        <v>841</v>
      </c>
      <c r="E47" s="297" t="s">
        <v>285</v>
      </c>
      <c r="F47" s="283" t="s">
        <v>406</v>
      </c>
      <c r="I47" s="252">
        <v>462</v>
      </c>
      <c r="J47" s="252" t="s">
        <v>268</v>
      </c>
      <c r="K47" s="252" t="s">
        <v>202</v>
      </c>
      <c r="L47" s="252" t="s">
        <v>203</v>
      </c>
      <c r="M47" s="252" t="s">
        <v>204</v>
      </c>
    </row>
    <row r="48" spans="1:13" ht="15" customHeight="1" x14ac:dyDescent="0.25">
      <c r="D48" s="281">
        <v>842</v>
      </c>
      <c r="E48" s="297" t="s">
        <v>285</v>
      </c>
      <c r="F48" s="283" t="s">
        <v>407</v>
      </c>
      <c r="I48" s="252">
        <v>900</v>
      </c>
      <c r="J48" s="252" t="s">
        <v>273</v>
      </c>
      <c r="K48" s="252" t="s">
        <v>238</v>
      </c>
      <c r="L48" s="252" t="s">
        <v>239</v>
      </c>
      <c r="M48" s="252" t="s">
        <v>240</v>
      </c>
    </row>
    <row r="49" spans="1:13" ht="15" customHeight="1" x14ac:dyDescent="0.25">
      <c r="D49" s="281">
        <v>843</v>
      </c>
      <c r="E49" s="297" t="s">
        <v>285</v>
      </c>
      <c r="F49" s="283" t="s">
        <v>172</v>
      </c>
      <c r="I49" s="252">
        <v>11</v>
      </c>
      <c r="J49" s="252" t="s">
        <v>271</v>
      </c>
      <c r="K49" s="252" t="s">
        <v>215</v>
      </c>
      <c r="L49" s="252" t="s">
        <v>216</v>
      </c>
      <c r="M49" s="252" t="s">
        <v>217</v>
      </c>
    </row>
    <row r="50" spans="1:13" ht="15" customHeight="1" x14ac:dyDescent="0.25">
      <c r="D50" s="281">
        <v>845</v>
      </c>
      <c r="E50" s="297" t="s">
        <v>285</v>
      </c>
      <c r="F50" s="283" t="s">
        <v>408</v>
      </c>
      <c r="I50" s="252">
        <v>12</v>
      </c>
      <c r="J50" s="252" t="s">
        <v>272</v>
      </c>
      <c r="K50" s="252" t="s">
        <v>215</v>
      </c>
      <c r="L50" s="252" t="s">
        <v>216</v>
      </c>
      <c r="M50" s="252" t="s">
        <v>217</v>
      </c>
    </row>
    <row r="51" spans="1:13" ht="15" customHeight="1" x14ac:dyDescent="0.25">
      <c r="D51" s="281">
        <v>846</v>
      </c>
      <c r="E51" s="297" t="s">
        <v>285</v>
      </c>
      <c r="F51" s="283" t="s">
        <v>409</v>
      </c>
    </row>
    <row r="52" spans="1:13" ht="15" customHeight="1" x14ac:dyDescent="0.25">
      <c r="D52" s="281">
        <v>847</v>
      </c>
      <c r="E52" s="297" t="s">
        <v>285</v>
      </c>
      <c r="F52" s="283" t="s">
        <v>410</v>
      </c>
    </row>
    <row r="53" spans="1:13" ht="15" customHeight="1" x14ac:dyDescent="0.25">
      <c r="D53" s="281">
        <v>861</v>
      </c>
      <c r="E53" s="297" t="s">
        <v>285</v>
      </c>
      <c r="F53" s="283" t="s">
        <v>414</v>
      </c>
    </row>
    <row r="54" spans="1:13" ht="15" customHeight="1" x14ac:dyDescent="0.25">
      <c r="B54" s="427"/>
      <c r="D54" s="281">
        <v>862</v>
      </c>
      <c r="E54" s="297" t="s">
        <v>285</v>
      </c>
      <c r="F54" s="283" t="s">
        <v>415</v>
      </c>
    </row>
    <row r="55" spans="1:13" ht="15" customHeight="1" x14ac:dyDescent="0.25">
      <c r="A55" s="428" t="s">
        <v>482</v>
      </c>
      <c r="B55" s="427"/>
      <c r="D55" s="281">
        <v>864</v>
      </c>
      <c r="E55" s="297" t="s">
        <v>285</v>
      </c>
      <c r="F55" s="283" t="s">
        <v>416</v>
      </c>
    </row>
    <row r="56" spans="1:13" ht="15" customHeight="1" x14ac:dyDescent="0.25">
      <c r="A56" s="427" t="s">
        <v>488</v>
      </c>
      <c r="B56" s="427"/>
      <c r="D56" s="281">
        <v>802</v>
      </c>
      <c r="E56" s="296" t="s">
        <v>281</v>
      </c>
      <c r="F56" s="283" t="s">
        <v>383</v>
      </c>
    </row>
    <row r="57" spans="1:13" ht="15" customHeight="1" x14ac:dyDescent="0.25">
      <c r="A57" s="427" t="s">
        <v>489</v>
      </c>
      <c r="B57" s="427"/>
      <c r="D57" s="281">
        <v>804</v>
      </c>
      <c r="E57" s="296" t="s">
        <v>281</v>
      </c>
      <c r="F57" s="283" t="s">
        <v>385</v>
      </c>
    </row>
    <row r="58" spans="1:13" ht="15" customHeight="1" x14ac:dyDescent="0.25">
      <c r="A58" s="427" t="s">
        <v>490</v>
      </c>
      <c r="B58" s="427"/>
      <c r="D58" s="281">
        <v>805</v>
      </c>
      <c r="E58" s="296" t="s">
        <v>281</v>
      </c>
      <c r="F58" s="283" t="s">
        <v>386</v>
      </c>
    </row>
    <row r="59" spans="1:13" ht="15" customHeight="1" x14ac:dyDescent="0.25">
      <c r="A59" s="427" t="s">
        <v>483</v>
      </c>
      <c r="B59" s="427"/>
      <c r="D59" s="281">
        <v>852</v>
      </c>
      <c r="E59" s="296" t="s">
        <v>281</v>
      </c>
      <c r="F59" s="283" t="s">
        <v>411</v>
      </c>
    </row>
    <row r="60" spans="1:13" ht="15" customHeight="1" x14ac:dyDescent="0.25">
      <c r="A60" s="427" t="s">
        <v>487</v>
      </c>
      <c r="B60" s="427"/>
      <c r="D60" s="281">
        <v>853</v>
      </c>
      <c r="E60" s="296" t="s">
        <v>281</v>
      </c>
      <c r="F60" s="287" t="s">
        <v>412</v>
      </c>
    </row>
    <row r="61" spans="1:13" ht="15" customHeight="1" x14ac:dyDescent="0.25">
      <c r="A61" s="427"/>
      <c r="B61" s="427"/>
      <c r="D61" s="281">
        <v>854</v>
      </c>
      <c r="E61" s="296" t="s">
        <v>281</v>
      </c>
      <c r="F61" s="283" t="s">
        <v>413</v>
      </c>
    </row>
    <row r="62" spans="1:13" ht="15" customHeight="1" x14ac:dyDescent="0.25">
      <c r="D62" s="285">
        <v>632</v>
      </c>
      <c r="E62" s="293" t="s">
        <v>36</v>
      </c>
      <c r="F62" s="283" t="s">
        <v>374</v>
      </c>
    </row>
    <row r="63" spans="1:13" ht="15" customHeight="1" x14ac:dyDescent="0.25">
      <c r="D63" s="281">
        <v>633</v>
      </c>
      <c r="E63" s="293" t="s">
        <v>36</v>
      </c>
      <c r="F63" s="283" t="s">
        <v>375</v>
      </c>
    </row>
    <row r="64" spans="1:13" ht="15" customHeight="1" x14ac:dyDescent="0.25">
      <c r="D64" s="281">
        <v>634</v>
      </c>
      <c r="E64" s="293" t="s">
        <v>36</v>
      </c>
      <c r="F64" s="283" t="s">
        <v>376</v>
      </c>
    </row>
    <row r="65" spans="4:6" ht="15" customHeight="1" x14ac:dyDescent="0.25">
      <c r="D65" s="281">
        <v>112</v>
      </c>
      <c r="E65" s="282" t="s">
        <v>275</v>
      </c>
      <c r="F65" s="283" t="s">
        <v>291</v>
      </c>
    </row>
    <row r="66" spans="4:6" ht="15" customHeight="1" x14ac:dyDescent="0.25">
      <c r="D66" s="281">
        <v>113</v>
      </c>
      <c r="E66" s="282" t="s">
        <v>275</v>
      </c>
      <c r="F66" s="283" t="s">
        <v>292</v>
      </c>
    </row>
    <row r="67" spans="4:6" ht="15" customHeight="1" x14ac:dyDescent="0.25">
      <c r="D67" s="281">
        <v>114</v>
      </c>
      <c r="E67" s="282" t="s">
        <v>275</v>
      </c>
      <c r="F67" s="283" t="s">
        <v>293</v>
      </c>
    </row>
    <row r="68" spans="4:6" ht="15" customHeight="1" x14ac:dyDescent="0.25">
      <c r="D68" s="281">
        <v>115</v>
      </c>
      <c r="E68" s="282" t="s">
        <v>275</v>
      </c>
      <c r="F68" s="283" t="s">
        <v>294</v>
      </c>
    </row>
    <row r="69" spans="4:6" ht="15" customHeight="1" x14ac:dyDescent="0.25">
      <c r="D69" s="281">
        <v>116</v>
      </c>
      <c r="E69" s="282" t="s">
        <v>275</v>
      </c>
      <c r="F69" s="283" t="s">
        <v>295</v>
      </c>
    </row>
    <row r="70" spans="4:6" ht="15" customHeight="1" x14ac:dyDescent="0.25">
      <c r="D70" s="281">
        <v>118</v>
      </c>
      <c r="E70" s="282" t="s">
        <v>275</v>
      </c>
      <c r="F70" s="283" t="s">
        <v>296</v>
      </c>
    </row>
    <row r="71" spans="4:6" ht="15" customHeight="1" x14ac:dyDescent="0.25">
      <c r="D71" s="281">
        <v>119</v>
      </c>
      <c r="E71" s="282" t="s">
        <v>275</v>
      </c>
      <c r="F71" s="283" t="s">
        <v>297</v>
      </c>
    </row>
    <row r="72" spans="4:6" x14ac:dyDescent="0.25">
      <c r="D72" s="281">
        <v>120</v>
      </c>
      <c r="E72" s="282" t="s">
        <v>275</v>
      </c>
      <c r="F72" s="283" t="s">
        <v>298</v>
      </c>
    </row>
    <row r="73" spans="4:6" x14ac:dyDescent="0.25">
      <c r="D73" s="281">
        <v>121</v>
      </c>
      <c r="E73" s="282" t="s">
        <v>275</v>
      </c>
      <c r="F73" s="283" t="s">
        <v>299</v>
      </c>
    </row>
    <row r="74" spans="4:6" x14ac:dyDescent="0.25">
      <c r="D74" s="281">
        <v>122</v>
      </c>
      <c r="E74" s="282" t="s">
        <v>275</v>
      </c>
      <c r="F74" s="283" t="s">
        <v>300</v>
      </c>
    </row>
    <row r="75" spans="4:6" x14ac:dyDescent="0.25">
      <c r="D75" s="281">
        <v>131</v>
      </c>
      <c r="E75" s="282" t="s">
        <v>275</v>
      </c>
      <c r="F75" s="283" t="s">
        <v>303</v>
      </c>
    </row>
    <row r="76" spans="4:6" x14ac:dyDescent="0.25">
      <c r="D76" s="281">
        <v>132</v>
      </c>
      <c r="E76" s="282" t="s">
        <v>275</v>
      </c>
      <c r="F76" s="283" t="s">
        <v>304</v>
      </c>
    </row>
    <row r="77" spans="4:6" x14ac:dyDescent="0.25">
      <c r="D77" s="281">
        <v>142</v>
      </c>
      <c r="E77" s="282" t="s">
        <v>275</v>
      </c>
      <c r="F77" s="283" t="s">
        <v>305</v>
      </c>
    </row>
    <row r="78" spans="4:6" x14ac:dyDescent="0.25">
      <c r="D78" s="281">
        <v>143</v>
      </c>
      <c r="E78" s="282" t="s">
        <v>275</v>
      </c>
      <c r="F78" s="283" t="s">
        <v>306</v>
      </c>
    </row>
    <row r="79" spans="4:6" x14ac:dyDescent="0.25">
      <c r="D79" s="281">
        <v>156</v>
      </c>
      <c r="E79" s="282" t="s">
        <v>275</v>
      </c>
      <c r="F79" s="283" t="s">
        <v>310</v>
      </c>
    </row>
    <row r="80" spans="4:6" x14ac:dyDescent="0.25">
      <c r="D80" s="281">
        <v>157</v>
      </c>
      <c r="E80" s="282" t="s">
        <v>275</v>
      </c>
      <c r="F80" s="283" t="s">
        <v>311</v>
      </c>
    </row>
    <row r="81" spans="4:6" x14ac:dyDescent="0.25">
      <c r="D81" s="281">
        <v>171</v>
      </c>
      <c r="E81" s="282" t="s">
        <v>275</v>
      </c>
      <c r="F81" s="283" t="s">
        <v>312</v>
      </c>
    </row>
    <row r="82" spans="4:6" x14ac:dyDescent="0.25">
      <c r="D82" s="281">
        <v>181</v>
      </c>
      <c r="E82" s="282" t="s">
        <v>275</v>
      </c>
      <c r="F82" s="283" t="s">
        <v>313</v>
      </c>
    </row>
    <row r="83" spans="4:6" x14ac:dyDescent="0.25">
      <c r="D83" s="281">
        <v>182</v>
      </c>
      <c r="E83" s="282" t="s">
        <v>275</v>
      </c>
      <c r="F83" s="283" t="s">
        <v>314</v>
      </c>
    </row>
    <row r="84" spans="4:6" x14ac:dyDescent="0.25">
      <c r="D84" s="281">
        <v>183</v>
      </c>
      <c r="E84" s="282" t="s">
        <v>275</v>
      </c>
      <c r="F84" s="283" t="s">
        <v>315</v>
      </c>
    </row>
    <row r="85" spans="4:6" x14ac:dyDescent="0.25">
      <c r="D85" s="281">
        <v>184</v>
      </c>
      <c r="E85" s="282" t="s">
        <v>275</v>
      </c>
      <c r="F85" s="283" t="s">
        <v>316</v>
      </c>
    </row>
    <row r="86" spans="4:6" x14ac:dyDescent="0.25">
      <c r="D86" s="281">
        <v>186</v>
      </c>
      <c r="E86" s="282" t="s">
        <v>275</v>
      </c>
      <c r="F86" s="283" t="s">
        <v>317</v>
      </c>
    </row>
    <row r="87" spans="4:6" x14ac:dyDescent="0.25">
      <c r="D87" s="281">
        <v>187</v>
      </c>
      <c r="E87" s="282" t="s">
        <v>275</v>
      </c>
      <c r="F87" s="283" t="s">
        <v>318</v>
      </c>
    </row>
    <row r="88" spans="4:6" x14ac:dyDescent="0.25">
      <c r="D88" s="281">
        <v>704</v>
      </c>
      <c r="E88" s="282" t="s">
        <v>275</v>
      </c>
      <c r="F88" s="283" t="s">
        <v>381</v>
      </c>
    </row>
    <row r="89" spans="4:6" x14ac:dyDescent="0.25">
      <c r="D89" s="281">
        <v>803</v>
      </c>
      <c r="E89" s="282" t="s">
        <v>275</v>
      </c>
      <c r="F89" s="283" t="s">
        <v>384</v>
      </c>
    </row>
    <row r="90" spans="4:6" x14ac:dyDescent="0.25">
      <c r="D90" s="281">
        <v>601</v>
      </c>
      <c r="E90" s="292" t="s">
        <v>280</v>
      </c>
      <c r="F90" s="283" t="s">
        <v>368</v>
      </c>
    </row>
    <row r="91" spans="4:6" x14ac:dyDescent="0.25">
      <c r="D91" s="281">
        <v>602</v>
      </c>
      <c r="E91" s="292" t="s">
        <v>280</v>
      </c>
      <c r="F91" s="283" t="s">
        <v>369</v>
      </c>
    </row>
    <row r="92" spans="4:6" x14ac:dyDescent="0.25">
      <c r="D92" s="281">
        <v>603</v>
      </c>
      <c r="E92" s="292" t="s">
        <v>280</v>
      </c>
      <c r="F92" s="283" t="s">
        <v>370</v>
      </c>
    </row>
    <row r="93" spans="4:6" x14ac:dyDescent="0.25">
      <c r="D93" s="281">
        <v>604</v>
      </c>
      <c r="E93" s="292" t="s">
        <v>280</v>
      </c>
      <c r="F93" s="283" t="s">
        <v>371</v>
      </c>
    </row>
    <row r="94" spans="4:6" x14ac:dyDescent="0.25">
      <c r="D94" s="281">
        <v>605</v>
      </c>
      <c r="E94" s="292" t="s">
        <v>280</v>
      </c>
      <c r="F94" s="283" t="s">
        <v>372</v>
      </c>
    </row>
    <row r="95" spans="4:6" x14ac:dyDescent="0.25">
      <c r="D95" s="281">
        <v>606</v>
      </c>
      <c r="E95" s="292" t="s">
        <v>280</v>
      </c>
      <c r="F95" s="283" t="s">
        <v>373</v>
      </c>
    </row>
    <row r="96" spans="4:6" x14ac:dyDescent="0.25">
      <c r="D96" s="281">
        <v>240</v>
      </c>
      <c r="E96" s="288" t="s">
        <v>326</v>
      </c>
      <c r="F96" s="283" t="s">
        <v>327</v>
      </c>
    </row>
    <row r="97" spans="4:6" x14ac:dyDescent="0.25">
      <c r="D97" s="281">
        <v>250</v>
      </c>
      <c r="E97" s="288" t="s">
        <v>326</v>
      </c>
      <c r="F97" s="287" t="s">
        <v>328</v>
      </c>
    </row>
    <row r="98" spans="4:6" x14ac:dyDescent="0.25">
      <c r="D98" s="281">
        <v>425</v>
      </c>
      <c r="E98" s="288" t="s">
        <v>326</v>
      </c>
      <c r="F98" s="283" t="s">
        <v>344</v>
      </c>
    </row>
    <row r="99" spans="4:6" x14ac:dyDescent="0.25">
      <c r="D99" s="281">
        <v>432</v>
      </c>
      <c r="E99" s="288" t="s">
        <v>326</v>
      </c>
      <c r="F99" s="283" t="s">
        <v>350</v>
      </c>
    </row>
    <row r="100" spans="4:6" x14ac:dyDescent="0.25">
      <c r="D100" s="285">
        <v>434</v>
      </c>
      <c r="E100" s="288" t="s">
        <v>326</v>
      </c>
      <c r="F100" s="283" t="s">
        <v>352</v>
      </c>
    </row>
    <row r="101" spans="4:6" x14ac:dyDescent="0.25">
      <c r="D101" s="285">
        <v>883</v>
      </c>
      <c r="E101" s="288" t="s">
        <v>326</v>
      </c>
      <c r="F101" s="464" t="s">
        <v>420</v>
      </c>
    </row>
    <row r="102" spans="4:6" x14ac:dyDescent="0.25">
      <c r="D102" s="281">
        <v>210</v>
      </c>
      <c r="E102" s="286" t="s">
        <v>276</v>
      </c>
      <c r="F102" s="287" t="s">
        <v>319</v>
      </c>
    </row>
    <row r="103" spans="4:6" x14ac:dyDescent="0.25">
      <c r="D103" s="281">
        <v>211</v>
      </c>
      <c r="E103" s="286" t="s">
        <v>276</v>
      </c>
      <c r="F103" s="283" t="s">
        <v>320</v>
      </c>
    </row>
    <row r="104" spans="4:6" x14ac:dyDescent="0.25">
      <c r="D104" s="281">
        <v>212</v>
      </c>
      <c r="E104" s="286" t="s">
        <v>276</v>
      </c>
      <c r="F104" s="283" t="s">
        <v>321</v>
      </c>
    </row>
    <row r="105" spans="4:6" x14ac:dyDescent="0.25">
      <c r="D105" s="281">
        <v>220</v>
      </c>
      <c r="E105" s="286" t="s">
        <v>276</v>
      </c>
      <c r="F105" s="283" t="s">
        <v>322</v>
      </c>
    </row>
    <row r="106" spans="4:6" x14ac:dyDescent="0.25">
      <c r="D106" s="281">
        <v>221</v>
      </c>
      <c r="E106" s="286" t="s">
        <v>276</v>
      </c>
      <c r="F106" s="283" t="s">
        <v>323</v>
      </c>
    </row>
    <row r="107" spans="4:6" x14ac:dyDescent="0.25">
      <c r="D107" s="285">
        <v>222</v>
      </c>
      <c r="E107" s="286" t="s">
        <v>276</v>
      </c>
      <c r="F107" s="283" t="s">
        <v>324</v>
      </c>
    </row>
    <row r="108" spans="4:6" x14ac:dyDescent="0.25">
      <c r="D108" s="281">
        <v>230</v>
      </c>
      <c r="E108" s="286" t="s">
        <v>276</v>
      </c>
      <c r="F108" s="283" t="s">
        <v>325</v>
      </c>
    </row>
    <row r="109" spans="4:6" x14ac:dyDescent="0.25">
      <c r="D109" s="281">
        <v>330</v>
      </c>
      <c r="E109" s="286" t="s">
        <v>276</v>
      </c>
      <c r="F109" s="283" t="s">
        <v>334</v>
      </c>
    </row>
    <row r="110" spans="4:6" x14ac:dyDescent="0.25">
      <c r="D110" s="281">
        <v>421</v>
      </c>
      <c r="E110" s="286" t="s">
        <v>276</v>
      </c>
      <c r="F110" s="283" t="s">
        <v>340</v>
      </c>
    </row>
    <row r="111" spans="4:6" x14ac:dyDescent="0.25">
      <c r="D111" s="281">
        <v>423</v>
      </c>
      <c r="E111" s="286" t="s">
        <v>276</v>
      </c>
      <c r="F111" s="283" t="s">
        <v>342</v>
      </c>
    </row>
    <row r="112" spans="4:6" x14ac:dyDescent="0.25">
      <c r="D112" s="281">
        <v>426</v>
      </c>
      <c r="E112" s="286" t="s">
        <v>276</v>
      </c>
      <c r="F112" s="283" t="s">
        <v>345</v>
      </c>
    </row>
    <row r="113" spans="4:6" x14ac:dyDescent="0.25">
      <c r="D113" s="281">
        <v>427</v>
      </c>
      <c r="E113" s="286" t="s">
        <v>276</v>
      </c>
      <c r="F113" s="283" t="s">
        <v>346</v>
      </c>
    </row>
    <row r="114" spans="4:6" x14ac:dyDescent="0.25">
      <c r="D114" s="281">
        <v>430</v>
      </c>
      <c r="E114" s="286" t="s">
        <v>276</v>
      </c>
      <c r="F114" s="283" t="s">
        <v>348</v>
      </c>
    </row>
    <row r="115" spans="4:6" x14ac:dyDescent="0.25">
      <c r="D115" s="281">
        <v>431</v>
      </c>
      <c r="E115" s="286" t="s">
        <v>276</v>
      </c>
      <c r="F115" s="283" t="s">
        <v>349</v>
      </c>
    </row>
    <row r="116" spans="4:6" x14ac:dyDescent="0.25">
      <c r="D116" s="281">
        <v>635</v>
      </c>
      <c r="E116" s="286" t="s">
        <v>276</v>
      </c>
      <c r="F116" s="283" t="s">
        <v>377</v>
      </c>
    </row>
    <row r="117" spans="4:6" x14ac:dyDescent="0.25">
      <c r="D117" s="281">
        <v>645</v>
      </c>
      <c r="E117" s="286" t="s">
        <v>276</v>
      </c>
      <c r="F117" s="283" t="s">
        <v>378</v>
      </c>
    </row>
    <row r="118" spans="4:6" x14ac:dyDescent="0.25">
      <c r="D118" s="281">
        <v>683</v>
      </c>
      <c r="E118" s="294" t="s">
        <v>276</v>
      </c>
      <c r="F118" s="283" t="s">
        <v>379</v>
      </c>
    </row>
    <row r="119" spans="4:6" x14ac:dyDescent="0.25">
      <c r="D119" s="281">
        <v>125</v>
      </c>
      <c r="E119" s="284" t="s">
        <v>282</v>
      </c>
      <c r="F119" s="283" t="s">
        <v>301</v>
      </c>
    </row>
    <row r="120" spans="4:6" x14ac:dyDescent="0.25">
      <c r="D120" s="281">
        <v>126</v>
      </c>
      <c r="E120" s="284" t="s">
        <v>282</v>
      </c>
      <c r="F120" s="283" t="s">
        <v>302</v>
      </c>
    </row>
    <row r="121" spans="4:6" x14ac:dyDescent="0.25">
      <c r="D121" s="281">
        <v>144</v>
      </c>
      <c r="E121" s="284" t="s">
        <v>282</v>
      </c>
      <c r="F121" s="283" t="s">
        <v>307</v>
      </c>
    </row>
    <row r="122" spans="4:6" x14ac:dyDescent="0.25">
      <c r="D122" s="281">
        <v>145</v>
      </c>
      <c r="E122" s="284" t="s">
        <v>282</v>
      </c>
      <c r="F122" s="283" t="s">
        <v>308</v>
      </c>
    </row>
    <row r="123" spans="4:6" x14ac:dyDescent="0.25">
      <c r="D123" s="285">
        <v>150</v>
      </c>
      <c r="E123" s="284" t="s">
        <v>282</v>
      </c>
      <c r="F123" s="464" t="s">
        <v>309</v>
      </c>
    </row>
    <row r="124" spans="4:6" x14ac:dyDescent="0.25">
      <c r="D124" s="281">
        <v>866</v>
      </c>
      <c r="E124" s="298" t="s">
        <v>282</v>
      </c>
      <c r="F124" s="283" t="s">
        <v>417</v>
      </c>
    </row>
    <row r="125" spans="4:6" x14ac:dyDescent="0.25">
      <c r="D125" s="285">
        <v>871</v>
      </c>
      <c r="E125" s="298" t="s">
        <v>282</v>
      </c>
      <c r="F125" s="283" t="s">
        <v>418</v>
      </c>
    </row>
    <row r="126" spans="4:6" x14ac:dyDescent="0.25">
      <c r="D126" s="285">
        <v>882</v>
      </c>
      <c r="E126" s="284" t="s">
        <v>282</v>
      </c>
      <c r="F126" s="287" t="s">
        <v>419</v>
      </c>
    </row>
    <row r="127" spans="4:6" x14ac:dyDescent="0.25">
      <c r="D127" s="281">
        <v>912</v>
      </c>
      <c r="E127" s="298" t="s">
        <v>282</v>
      </c>
      <c r="F127" s="283" t="s">
        <v>421</v>
      </c>
    </row>
    <row r="128" spans="4:6" x14ac:dyDescent="0.25">
      <c r="D128" s="281">
        <v>913</v>
      </c>
      <c r="E128" s="298" t="s">
        <v>282</v>
      </c>
      <c r="F128" s="283" t="s">
        <v>422</v>
      </c>
    </row>
    <row r="129" spans="4:6" x14ac:dyDescent="0.25">
      <c r="D129" s="281">
        <v>914</v>
      </c>
      <c r="E129" s="298" t="s">
        <v>282</v>
      </c>
      <c r="F129" s="283" t="s">
        <v>423</v>
      </c>
    </row>
    <row r="130" spans="4:6" x14ac:dyDescent="0.25">
      <c r="D130" s="285">
        <v>917</v>
      </c>
      <c r="E130" s="298" t="s">
        <v>282</v>
      </c>
      <c r="F130" s="283" t="s">
        <v>424</v>
      </c>
    </row>
    <row r="131" spans="4:6" x14ac:dyDescent="0.25">
      <c r="D131" s="281">
        <v>311</v>
      </c>
      <c r="E131" s="289" t="s">
        <v>278</v>
      </c>
      <c r="F131" s="283" t="s">
        <v>329</v>
      </c>
    </row>
    <row r="132" spans="4:6" x14ac:dyDescent="0.25">
      <c r="D132" s="281">
        <v>312</v>
      </c>
      <c r="E132" s="289" t="s">
        <v>278</v>
      </c>
      <c r="F132" s="283" t="s">
        <v>330</v>
      </c>
    </row>
    <row r="133" spans="4:6" x14ac:dyDescent="0.25">
      <c r="D133" s="281">
        <v>315</v>
      </c>
      <c r="E133" s="289" t="s">
        <v>278</v>
      </c>
      <c r="F133" s="283" t="s">
        <v>331</v>
      </c>
    </row>
    <row r="134" spans="4:6" x14ac:dyDescent="0.25">
      <c r="D134" s="281">
        <v>316</v>
      </c>
      <c r="E134" s="289" t="s">
        <v>278</v>
      </c>
      <c r="F134" s="283" t="s">
        <v>332</v>
      </c>
    </row>
    <row r="135" spans="4:6" x14ac:dyDescent="0.25">
      <c r="D135" s="281">
        <v>320</v>
      </c>
      <c r="E135" s="289" t="s">
        <v>278</v>
      </c>
      <c r="F135" s="283" t="s">
        <v>333</v>
      </c>
    </row>
    <row r="136" spans="4:6" x14ac:dyDescent="0.25">
      <c r="D136" s="281">
        <v>341</v>
      </c>
      <c r="E136" s="289" t="s">
        <v>278</v>
      </c>
      <c r="F136" s="283" t="s">
        <v>335</v>
      </c>
    </row>
    <row r="137" spans="4:6" x14ac:dyDescent="0.25">
      <c r="D137" s="281">
        <v>393</v>
      </c>
      <c r="E137" s="289" t="s">
        <v>278</v>
      </c>
      <c r="F137" s="283" t="s">
        <v>336</v>
      </c>
    </row>
  </sheetData>
  <sheetProtection autoFilter="0"/>
  <autoFilter ref="D1:F137" xr:uid="{00000000-0001-0000-0D00-000000000000}"/>
  <sortState xmlns:xlrd2="http://schemas.microsoft.com/office/spreadsheetml/2017/richdata2" ref="A27:A31">
    <sortCondition ref="A27:A31"/>
  </sortState>
  <phoneticPr fontId="9" type="noConversion"/>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E2122-C2C1-401E-91FC-E8D9B20A35AB}">
  <sheetPr>
    <tabColor rgb="FFFFCC66"/>
  </sheetPr>
  <dimension ref="A1:AR70"/>
  <sheetViews>
    <sheetView showGridLines="0" workbookViewId="0"/>
  </sheetViews>
  <sheetFormatPr baseColWidth="10" defaultColWidth="11.09765625" defaultRowHeight="12" customHeight="1" x14ac:dyDescent="0.25"/>
  <cols>
    <col min="1" max="1" width="1.69921875" style="430" customWidth="1"/>
    <col min="2" max="2" width="6.8984375" style="430" customWidth="1"/>
    <col min="3" max="3" width="0.8984375" style="430" customWidth="1"/>
    <col min="4" max="4" width="18" style="430" customWidth="1"/>
    <col min="5" max="5" width="27.69921875" style="430" customWidth="1"/>
    <col min="6" max="6" width="0.8984375" style="430" customWidth="1"/>
    <col min="7" max="7" width="18.8984375" style="430" customWidth="1"/>
    <col min="8" max="8" width="0.8984375" style="430" customWidth="1"/>
    <col min="9" max="9" width="38.3984375" style="430" customWidth="1"/>
    <col min="10" max="10" width="0.8984375" style="430" customWidth="1"/>
    <col min="11" max="11" width="17" style="430" customWidth="1"/>
    <col min="12" max="13" width="2.69921875" style="430" customWidth="1"/>
    <col min="14" max="14" width="3.09765625" style="430" hidden="1" customWidth="1"/>
    <col min="15" max="38" width="2.69921875" style="430" customWidth="1"/>
    <col min="39" max="16384" width="11.09765625" style="430"/>
  </cols>
  <sheetData>
    <row r="1" spans="1:44" ht="12" customHeight="1" x14ac:dyDescent="0.25">
      <c r="A1" s="75" t="str">
        <f>CONCATENATE("EU-Reg.Nr. 276 03 ",'Blatt 1 Allgemeine Angaben'!AN5)</f>
        <v xml:space="preserve">EU-Reg.Nr. 276 03   </v>
      </c>
      <c r="I1" s="21"/>
      <c r="L1" s="460" t="str">
        <f>'Blatt 1 Allgemeine Angaben'!$A$66</f>
        <v>Antrag auf Teilnahme Mehrgefahrenversicherung</v>
      </c>
    </row>
    <row r="2" spans="1:44" ht="12" customHeight="1" x14ac:dyDescent="0.25">
      <c r="A2" s="75" t="str">
        <f>CONCATENATE("Begünstigter ",IF('Blatt 1 Allgemeine Angaben'!$O$23="","_________________________",'Blatt 1 Allgemeine Angaben'!$O$23))</f>
        <v>Begünstigter _________________________</v>
      </c>
      <c r="I2" s="63"/>
      <c r="L2" s="461" t="str">
        <f>'Blatt 1 Allgemeine Angaben'!$A$67</f>
        <v>Anlage 1.0 zur BDA; Stand: 23.08.24</v>
      </c>
    </row>
    <row r="3" spans="1:44" ht="7.5" customHeight="1" x14ac:dyDescent="0.25"/>
    <row r="4" spans="1:44" s="35" customFormat="1" ht="18" customHeight="1" x14ac:dyDescent="0.25">
      <c r="A4" s="334"/>
      <c r="B4" s="335" t="s">
        <v>502</v>
      </c>
      <c r="C4" s="336"/>
      <c r="D4" s="336"/>
      <c r="E4" s="336"/>
      <c r="F4" s="336"/>
      <c r="G4" s="336"/>
      <c r="H4" s="336"/>
      <c r="I4" s="336"/>
      <c r="J4" s="336"/>
      <c r="K4" s="336"/>
      <c r="L4" s="431"/>
      <c r="M4" s="446"/>
      <c r="N4" s="265"/>
      <c r="O4" s="265"/>
      <c r="P4" s="265"/>
      <c r="Q4" s="265"/>
      <c r="R4" s="265"/>
      <c r="S4" s="265"/>
      <c r="T4" s="265"/>
      <c r="U4" s="265"/>
      <c r="V4" s="265"/>
      <c r="W4" s="265"/>
      <c r="X4" s="265"/>
      <c r="Y4" s="265"/>
      <c r="Z4" s="265"/>
      <c r="AA4" s="447"/>
      <c r="AB4" s="447"/>
      <c r="AC4" s="447"/>
      <c r="AD4" s="447"/>
      <c r="AE4" s="447"/>
      <c r="AF4" s="447"/>
      <c r="AG4" s="447"/>
      <c r="AH4" s="447"/>
      <c r="AI4" s="447"/>
      <c r="AJ4" s="447"/>
      <c r="AK4" s="447"/>
      <c r="AL4" s="447"/>
      <c r="AM4" s="430"/>
      <c r="AN4" s="430"/>
      <c r="AO4" s="430"/>
      <c r="AP4" s="430"/>
      <c r="AQ4" s="430"/>
      <c r="AR4" s="430"/>
    </row>
    <row r="5" spans="1:44" ht="7.5" customHeight="1" x14ac:dyDescent="0.25">
      <c r="A5" s="432"/>
      <c r="B5" s="433"/>
      <c r="C5" s="434"/>
      <c r="D5" s="434"/>
      <c r="E5" s="434"/>
      <c r="F5" s="434"/>
      <c r="G5" s="434"/>
      <c r="H5" s="434"/>
      <c r="I5" s="434"/>
      <c r="J5" s="434"/>
      <c r="K5" s="434"/>
      <c r="L5" s="435"/>
      <c r="M5" s="434"/>
      <c r="N5" s="448"/>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1:44" ht="12" customHeight="1" x14ac:dyDescent="0.25">
      <c r="A6" s="78"/>
      <c r="B6" s="453" t="s">
        <v>59</v>
      </c>
      <c r="C6" s="25"/>
      <c r="D6" s="454" t="s">
        <v>168</v>
      </c>
      <c r="E6" s="455"/>
      <c r="F6" s="49"/>
      <c r="G6" s="453" t="s">
        <v>39</v>
      </c>
      <c r="H6" s="49"/>
      <c r="I6" s="453" t="s">
        <v>484</v>
      </c>
      <c r="J6" s="436"/>
      <c r="K6" s="453" t="s">
        <v>486</v>
      </c>
      <c r="L6" s="437"/>
      <c r="M6" s="436"/>
      <c r="N6" s="449"/>
      <c r="O6" s="436"/>
      <c r="P6" s="436"/>
      <c r="Q6" s="436"/>
      <c r="R6" s="436"/>
      <c r="S6" s="436"/>
      <c r="T6" s="436"/>
      <c r="U6" s="436"/>
      <c r="V6" s="436"/>
      <c r="W6" s="436"/>
      <c r="X6" s="436"/>
      <c r="Y6" s="436"/>
      <c r="Z6" s="436"/>
      <c r="AA6" s="436"/>
      <c r="AB6" s="436"/>
      <c r="AC6" s="436"/>
      <c r="AD6" s="436"/>
      <c r="AE6" s="436"/>
      <c r="AF6" s="436"/>
      <c r="AG6" s="436"/>
      <c r="AH6" s="436"/>
      <c r="AI6" s="436"/>
      <c r="AJ6" s="436"/>
      <c r="AK6" s="436"/>
      <c r="AL6" s="436"/>
    </row>
    <row r="7" spans="1:44" ht="12" customHeight="1" x14ac:dyDescent="0.35">
      <c r="A7" s="78"/>
      <c r="B7" s="131" t="s">
        <v>20</v>
      </c>
      <c r="C7" s="25"/>
      <c r="D7" s="466" t="s">
        <v>533</v>
      </c>
      <c r="E7" s="223"/>
      <c r="F7" s="49"/>
      <c r="G7" s="131" t="s">
        <v>38</v>
      </c>
      <c r="H7" s="49"/>
      <c r="I7" s="131" t="s">
        <v>485</v>
      </c>
      <c r="J7" s="438"/>
      <c r="K7" s="131"/>
      <c r="L7" s="439"/>
      <c r="M7" s="438"/>
      <c r="N7" s="450"/>
      <c r="O7" s="438"/>
      <c r="P7" s="438"/>
      <c r="Q7" s="438"/>
      <c r="R7" s="438"/>
      <c r="S7" s="438"/>
      <c r="T7" s="438"/>
      <c r="U7" s="438"/>
      <c r="V7" s="438"/>
      <c r="W7" s="438"/>
      <c r="X7" s="438"/>
      <c r="Y7" s="438"/>
      <c r="Z7" s="438"/>
      <c r="AA7" s="438"/>
      <c r="AB7" s="438"/>
      <c r="AC7" s="438"/>
      <c r="AD7" s="438"/>
      <c r="AE7" s="438"/>
      <c r="AF7" s="438"/>
      <c r="AG7" s="438"/>
      <c r="AH7" s="438"/>
      <c r="AI7" s="438"/>
      <c r="AJ7" s="438"/>
      <c r="AK7" s="438"/>
      <c r="AL7" s="438"/>
    </row>
    <row r="8" spans="1:44" ht="12" customHeight="1" x14ac:dyDescent="0.25">
      <c r="A8" s="78"/>
      <c r="B8" s="133"/>
      <c r="C8" s="25"/>
      <c r="D8" s="134" t="s">
        <v>534</v>
      </c>
      <c r="E8" s="164"/>
      <c r="F8" s="35"/>
      <c r="G8" s="133" t="s">
        <v>40</v>
      </c>
      <c r="H8" s="35"/>
      <c r="I8" s="458"/>
      <c r="J8" s="440"/>
      <c r="K8" s="133"/>
      <c r="L8" s="439"/>
      <c r="M8" s="440"/>
      <c r="N8" s="451"/>
      <c r="O8" s="440"/>
      <c r="P8" s="440"/>
      <c r="Q8" s="440"/>
      <c r="R8" s="440"/>
      <c r="S8" s="440"/>
      <c r="T8" s="440"/>
      <c r="U8" s="440"/>
      <c r="V8" s="440"/>
      <c r="W8" s="440"/>
      <c r="X8" s="440"/>
      <c r="Y8" s="440"/>
      <c r="Z8" s="440"/>
      <c r="AA8" s="440"/>
      <c r="AB8" s="440"/>
      <c r="AC8" s="440"/>
      <c r="AD8" s="440"/>
      <c r="AE8" s="440"/>
      <c r="AF8" s="440"/>
      <c r="AG8" s="440"/>
      <c r="AH8" s="440"/>
      <c r="AI8" s="440"/>
      <c r="AJ8" s="440"/>
      <c r="AK8" s="440"/>
      <c r="AL8" s="440"/>
    </row>
    <row r="9" spans="1:44" ht="3.65" customHeight="1" x14ac:dyDescent="0.25">
      <c r="A9" s="78"/>
      <c r="B9" s="25"/>
      <c r="C9" s="25"/>
      <c r="D9" s="25"/>
      <c r="E9" s="25"/>
      <c r="F9" s="25"/>
      <c r="G9" s="25"/>
      <c r="H9" s="25"/>
      <c r="I9" s="25"/>
      <c r="J9" s="440"/>
      <c r="K9" s="440"/>
      <c r="L9" s="439"/>
      <c r="M9" s="440"/>
      <c r="N9" s="451"/>
      <c r="O9" s="440"/>
      <c r="P9" s="440"/>
      <c r="Q9" s="440"/>
      <c r="R9" s="440"/>
      <c r="S9" s="440"/>
      <c r="T9" s="440"/>
      <c r="U9" s="440"/>
      <c r="V9" s="440"/>
      <c r="W9" s="440"/>
      <c r="X9" s="440"/>
      <c r="Y9" s="440"/>
      <c r="Z9" s="440"/>
      <c r="AA9" s="440"/>
      <c r="AB9" s="440"/>
      <c r="AC9" s="440"/>
      <c r="AD9" s="440"/>
      <c r="AE9" s="440"/>
      <c r="AF9" s="440"/>
      <c r="AG9" s="440"/>
      <c r="AH9" s="440"/>
      <c r="AI9" s="440"/>
      <c r="AJ9" s="440"/>
      <c r="AK9" s="440"/>
      <c r="AL9" s="440"/>
    </row>
    <row r="10" spans="1:44" ht="12" customHeight="1" x14ac:dyDescent="0.25">
      <c r="A10" s="205">
        <v>1</v>
      </c>
      <c r="B10" s="203">
        <f>IF(D10&lt;&gt;"",N10,0)</f>
        <v>0</v>
      </c>
      <c r="C10" s="25"/>
      <c r="D10" s="456"/>
      <c r="E10" s="227" t="str">
        <f>IFERROR(VLOOKUP(D10,Kataloge!$D$2:$F$137,3,FALSE),"")</f>
        <v/>
      </c>
      <c r="F10" s="35" t="s">
        <v>9</v>
      </c>
      <c r="G10" s="457"/>
      <c r="H10" s="35"/>
      <c r="I10" s="444"/>
      <c r="J10" s="440"/>
      <c r="K10" s="457"/>
      <c r="L10" s="439"/>
      <c r="M10" s="440"/>
      <c r="N10" s="451">
        <v>1</v>
      </c>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row>
    <row r="11" spans="1:44" ht="4" customHeight="1" x14ac:dyDescent="0.25">
      <c r="A11" s="205">
        <f>A10</f>
        <v>1</v>
      </c>
      <c r="B11" s="25"/>
      <c r="C11" s="25"/>
      <c r="D11" s="302"/>
      <c r="E11" s="25"/>
      <c r="F11" s="25"/>
      <c r="G11" s="25"/>
      <c r="H11" s="25"/>
      <c r="I11" s="25"/>
      <c r="J11" s="440"/>
      <c r="K11" s="25"/>
      <c r="L11" s="439"/>
      <c r="M11" s="440"/>
      <c r="N11" s="451"/>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row>
    <row r="12" spans="1:44" ht="12" customHeight="1" x14ac:dyDescent="0.25">
      <c r="A12" s="205">
        <f>IF(A10=0,0,IF(D10&lt;&gt;"",1,0))</f>
        <v>0</v>
      </c>
      <c r="B12" s="203">
        <f>IF(D12&lt;&gt;"",N12,0)</f>
        <v>0</v>
      </c>
      <c r="C12" s="25"/>
      <c r="D12" s="456"/>
      <c r="E12" s="227" t="str">
        <f>IFERROR(VLOOKUP(D12,Kataloge!$D$2:$F$137,3,FALSE),"")</f>
        <v/>
      </c>
      <c r="F12" s="35" t="s">
        <v>9</v>
      </c>
      <c r="G12" s="457"/>
      <c r="H12" s="35"/>
      <c r="I12" s="444"/>
      <c r="J12" s="440"/>
      <c r="K12" s="457"/>
      <c r="L12" s="439"/>
      <c r="M12" s="440"/>
      <c r="N12" s="451">
        <f>N10+1</f>
        <v>2</v>
      </c>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4" ht="4" customHeight="1" x14ac:dyDescent="0.25">
      <c r="A13" s="432"/>
      <c r="B13" s="441"/>
      <c r="C13" s="441"/>
      <c r="D13" s="440"/>
      <c r="E13" s="440"/>
      <c r="F13" s="440"/>
      <c r="G13" s="440"/>
      <c r="H13" s="440"/>
      <c r="I13" s="440"/>
      <c r="J13" s="440"/>
      <c r="K13" s="440"/>
      <c r="L13" s="439"/>
      <c r="M13" s="440"/>
      <c r="N13" s="451"/>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row>
    <row r="14" spans="1:44" ht="12" customHeight="1" x14ac:dyDescent="0.25">
      <c r="A14" s="205">
        <f>IF(A12=0,0,IF(D12&lt;&gt;"",1,0))</f>
        <v>0</v>
      </c>
      <c r="B14" s="203">
        <f>IF(D14&lt;&gt;"",N14,0)</f>
        <v>0</v>
      </c>
      <c r="C14" s="25"/>
      <c r="D14" s="456"/>
      <c r="E14" s="227" t="str">
        <f>IFERROR(VLOOKUP(D14,Kataloge!$D$2:$F$137,3,FALSE),"")</f>
        <v/>
      </c>
      <c r="F14" s="35" t="s">
        <v>9</v>
      </c>
      <c r="G14" s="457"/>
      <c r="H14" s="35"/>
      <c r="I14" s="444"/>
      <c r="J14" s="440"/>
      <c r="K14" s="457"/>
      <c r="L14" s="439"/>
      <c r="M14" s="440"/>
      <c r="N14" s="451">
        <f>N12+1</f>
        <v>3</v>
      </c>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row>
    <row r="15" spans="1:44" ht="4" customHeight="1" x14ac:dyDescent="0.25">
      <c r="A15" s="432"/>
      <c r="B15" s="441"/>
      <c r="C15" s="441"/>
      <c r="D15" s="440"/>
      <c r="E15" s="440"/>
      <c r="F15" s="440"/>
      <c r="G15" s="440"/>
      <c r="H15" s="440"/>
      <c r="I15" s="440"/>
      <c r="J15" s="440"/>
      <c r="K15" s="440"/>
      <c r="L15" s="439"/>
      <c r="M15" s="440"/>
      <c r="N15" s="451"/>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row>
    <row r="16" spans="1:44" ht="12" customHeight="1" x14ac:dyDescent="0.25">
      <c r="A16" s="205">
        <f t="shared" ref="A16" si="0">IF(A14=0,0,IF(D14&lt;&gt;"",1,0))</f>
        <v>0</v>
      </c>
      <c r="B16" s="203">
        <f>IF(D16&lt;&gt;"",N16,0)</f>
        <v>0</v>
      </c>
      <c r="C16" s="25"/>
      <c r="D16" s="456"/>
      <c r="E16" s="227" t="str">
        <f>IFERROR(VLOOKUP(D16,Kataloge!$D$2:$F$137,3,FALSE),"")</f>
        <v/>
      </c>
      <c r="F16" s="35" t="s">
        <v>9</v>
      </c>
      <c r="G16" s="457"/>
      <c r="H16" s="35"/>
      <c r="I16" s="444"/>
      <c r="J16" s="440"/>
      <c r="K16" s="457"/>
      <c r="L16" s="439"/>
      <c r="M16" s="440"/>
      <c r="N16" s="451">
        <f t="shared" ref="N16" si="1">N14+1</f>
        <v>4</v>
      </c>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row>
    <row r="17" spans="1:38" ht="4" customHeight="1" x14ac:dyDescent="0.25">
      <c r="A17" s="432"/>
      <c r="B17" s="441"/>
      <c r="C17" s="441"/>
      <c r="D17" s="440"/>
      <c r="E17" s="440"/>
      <c r="F17" s="440"/>
      <c r="G17" s="440"/>
      <c r="H17" s="440"/>
      <c r="I17" s="440"/>
      <c r="J17" s="440"/>
      <c r="K17" s="440"/>
      <c r="L17" s="439"/>
      <c r="M17" s="440"/>
      <c r="N17" s="451"/>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row>
    <row r="18" spans="1:38" ht="12" customHeight="1" x14ac:dyDescent="0.25">
      <c r="A18" s="205">
        <f t="shared" ref="A18" si="2">IF(A16=0,0,IF(D16&lt;&gt;"",1,0))</f>
        <v>0</v>
      </c>
      <c r="B18" s="203">
        <f>IF(D18&lt;&gt;"",N18,0)</f>
        <v>0</v>
      </c>
      <c r="C18" s="25"/>
      <c r="D18" s="456"/>
      <c r="E18" s="227" t="str">
        <f>IFERROR(VLOOKUP(D18,Kataloge!$D$2:$F$137,3,FALSE),"")</f>
        <v/>
      </c>
      <c r="F18" s="35" t="s">
        <v>9</v>
      </c>
      <c r="G18" s="457"/>
      <c r="H18" s="35"/>
      <c r="I18" s="444"/>
      <c r="J18" s="440"/>
      <c r="K18" s="457"/>
      <c r="L18" s="439"/>
      <c r="M18" s="440"/>
      <c r="N18" s="451">
        <f t="shared" ref="N18" si="3">N16+1</f>
        <v>5</v>
      </c>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row>
    <row r="19" spans="1:38" ht="4" customHeight="1" x14ac:dyDescent="0.25">
      <c r="A19" s="432"/>
      <c r="B19" s="441"/>
      <c r="C19" s="441"/>
      <c r="D19" s="440"/>
      <c r="E19" s="440"/>
      <c r="F19" s="440"/>
      <c r="G19" s="440"/>
      <c r="H19" s="440"/>
      <c r="I19" s="440"/>
      <c r="J19" s="440"/>
      <c r="K19" s="440"/>
      <c r="L19" s="439"/>
      <c r="M19" s="440"/>
      <c r="N19" s="451"/>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row>
    <row r="20" spans="1:38" ht="12" customHeight="1" x14ac:dyDescent="0.25">
      <c r="A20" s="205">
        <f t="shared" ref="A20" si="4">IF(A18=0,0,IF(D18&lt;&gt;"",1,0))</f>
        <v>0</v>
      </c>
      <c r="B20" s="203">
        <f>IF(D20&lt;&gt;"",N20,0)</f>
        <v>0</v>
      </c>
      <c r="C20" s="25"/>
      <c r="D20" s="456"/>
      <c r="E20" s="227" t="str">
        <f>IFERROR(VLOOKUP(D20,Kataloge!$D$2:$F$137,3,FALSE),"")</f>
        <v/>
      </c>
      <c r="F20" s="35" t="s">
        <v>9</v>
      </c>
      <c r="G20" s="457"/>
      <c r="H20" s="35"/>
      <c r="I20" s="444"/>
      <c r="J20" s="440"/>
      <c r="K20" s="457"/>
      <c r="L20" s="439"/>
      <c r="M20" s="440"/>
      <c r="N20" s="451">
        <f t="shared" ref="N20" si="5">N18+1</f>
        <v>6</v>
      </c>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row>
    <row r="21" spans="1:38" ht="4" customHeight="1" x14ac:dyDescent="0.25">
      <c r="A21" s="432"/>
      <c r="B21" s="441"/>
      <c r="C21" s="441"/>
      <c r="D21" s="440"/>
      <c r="E21" s="440"/>
      <c r="F21" s="440"/>
      <c r="G21" s="440"/>
      <c r="H21" s="440"/>
      <c r="I21" s="440"/>
      <c r="J21" s="440"/>
      <c r="K21" s="440"/>
      <c r="L21" s="439"/>
      <c r="M21" s="440"/>
      <c r="N21" s="451"/>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row>
    <row r="22" spans="1:38" ht="12" customHeight="1" x14ac:dyDescent="0.25">
      <c r="A22" s="205">
        <f t="shared" ref="A22:A46" si="6">IF(A20=0,0,IF(D20&lt;&gt;"",1,0))</f>
        <v>0</v>
      </c>
      <c r="B22" s="203">
        <f>IF(D22&lt;&gt;"",N22,0)</f>
        <v>0</v>
      </c>
      <c r="C22" s="25"/>
      <c r="D22" s="456"/>
      <c r="E22" s="227" t="str">
        <f>IFERROR(VLOOKUP(D22,Kataloge!$D$2:$F$137,3,FALSE),"")</f>
        <v/>
      </c>
      <c r="F22" s="35" t="s">
        <v>9</v>
      </c>
      <c r="G22" s="457"/>
      <c r="H22" s="35"/>
      <c r="I22" s="444"/>
      <c r="J22" s="440"/>
      <c r="K22" s="457"/>
      <c r="L22" s="439"/>
      <c r="M22" s="440"/>
      <c r="N22" s="451">
        <f t="shared" ref="N22" si="7">N20+1</f>
        <v>7</v>
      </c>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row>
    <row r="23" spans="1:38" ht="4" customHeight="1" x14ac:dyDescent="0.25">
      <c r="A23" s="432"/>
      <c r="B23" s="441"/>
      <c r="C23" s="441"/>
      <c r="D23" s="440"/>
      <c r="E23" s="440"/>
      <c r="F23" s="440"/>
      <c r="G23" s="440"/>
      <c r="H23" s="440"/>
      <c r="I23" s="440"/>
      <c r="J23" s="440"/>
      <c r="K23" s="440"/>
      <c r="L23" s="439"/>
      <c r="M23" s="440"/>
      <c r="N23" s="451"/>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row>
    <row r="24" spans="1:38" ht="12" customHeight="1" x14ac:dyDescent="0.25">
      <c r="A24" s="205">
        <f t="shared" ref="A24" si="8">IF(A22=0,0,IF(D22&lt;&gt;"",1,0))</f>
        <v>0</v>
      </c>
      <c r="B24" s="203">
        <f>IF(D24&lt;&gt;"",N24,0)</f>
        <v>0</v>
      </c>
      <c r="C24" s="25"/>
      <c r="D24" s="456"/>
      <c r="E24" s="227" t="str">
        <f>IFERROR(VLOOKUP(D24,Kataloge!$D$2:$F$137,3,FALSE),"")</f>
        <v/>
      </c>
      <c r="F24" s="35" t="s">
        <v>9</v>
      </c>
      <c r="G24" s="457"/>
      <c r="H24" s="35"/>
      <c r="I24" s="444"/>
      <c r="J24" s="440"/>
      <c r="K24" s="457"/>
      <c r="L24" s="439"/>
      <c r="M24" s="440"/>
      <c r="N24" s="451">
        <f t="shared" ref="N24" si="9">N22+1</f>
        <v>8</v>
      </c>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row>
    <row r="25" spans="1:38" ht="4" customHeight="1" x14ac:dyDescent="0.25">
      <c r="A25" s="432"/>
      <c r="B25" s="441"/>
      <c r="C25" s="441"/>
      <c r="D25" s="440"/>
      <c r="E25" s="440"/>
      <c r="F25" s="440"/>
      <c r="G25" s="440"/>
      <c r="H25" s="440"/>
      <c r="I25" s="440"/>
      <c r="J25" s="440"/>
      <c r="K25" s="440"/>
      <c r="L25" s="439"/>
      <c r="M25" s="440"/>
      <c r="N25" s="451"/>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row>
    <row r="26" spans="1:38" ht="12" customHeight="1" x14ac:dyDescent="0.25">
      <c r="A26" s="205">
        <f t="shared" ref="A26" si="10">IF(A24=0,0,IF(D24&lt;&gt;"",1,0))</f>
        <v>0</v>
      </c>
      <c r="B26" s="203">
        <f>IF(D26&lt;&gt;"",N26,0)</f>
        <v>0</v>
      </c>
      <c r="C26" s="25"/>
      <c r="D26" s="456"/>
      <c r="E26" s="227" t="str">
        <f>IFERROR(VLOOKUP(D26,Kataloge!$D$2:$F$137,3,FALSE),"")</f>
        <v/>
      </c>
      <c r="F26" s="35" t="s">
        <v>9</v>
      </c>
      <c r="G26" s="457"/>
      <c r="H26" s="35"/>
      <c r="I26" s="444"/>
      <c r="J26" s="440"/>
      <c r="K26" s="457"/>
      <c r="L26" s="439"/>
      <c r="M26" s="440"/>
      <c r="N26" s="451">
        <f t="shared" ref="N26" si="11">N24+1</f>
        <v>9</v>
      </c>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row>
    <row r="27" spans="1:38" ht="4" customHeight="1" x14ac:dyDescent="0.25">
      <c r="A27" s="432"/>
      <c r="B27" s="441"/>
      <c r="C27" s="441"/>
      <c r="D27" s="440"/>
      <c r="E27" s="440"/>
      <c r="F27" s="440"/>
      <c r="G27" s="440"/>
      <c r="H27" s="440"/>
      <c r="I27" s="440"/>
      <c r="J27" s="440"/>
      <c r="K27" s="440"/>
      <c r="L27" s="439"/>
      <c r="M27" s="440"/>
      <c r="N27" s="451"/>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row>
    <row r="28" spans="1:38" ht="12" customHeight="1" x14ac:dyDescent="0.25">
      <c r="A28" s="205">
        <f t="shared" si="6"/>
        <v>0</v>
      </c>
      <c r="B28" s="203">
        <f>IF(D28&lt;&gt;"",N28,0)</f>
        <v>0</v>
      </c>
      <c r="C28" s="25"/>
      <c r="D28" s="456"/>
      <c r="E28" s="227" t="str">
        <f>IFERROR(VLOOKUP(D28,Kataloge!$D$2:$F$137,3,FALSE),"")</f>
        <v/>
      </c>
      <c r="F28" s="35" t="s">
        <v>9</v>
      </c>
      <c r="G28" s="457"/>
      <c r="H28" s="35"/>
      <c r="I28" s="444"/>
      <c r="J28" s="440"/>
      <c r="K28" s="457"/>
      <c r="L28" s="439"/>
      <c r="M28" s="440"/>
      <c r="N28" s="451">
        <f t="shared" ref="N28" si="12">N26+1</f>
        <v>10</v>
      </c>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row>
    <row r="29" spans="1:38" ht="4" customHeight="1" x14ac:dyDescent="0.25">
      <c r="A29" s="432"/>
      <c r="B29" s="441"/>
      <c r="C29" s="441"/>
      <c r="D29" s="440"/>
      <c r="E29" s="440"/>
      <c r="F29" s="440"/>
      <c r="G29" s="440"/>
      <c r="H29" s="440"/>
      <c r="I29" s="440"/>
      <c r="J29" s="440"/>
      <c r="K29" s="440"/>
      <c r="L29" s="439"/>
      <c r="M29" s="440"/>
      <c r="N29" s="451"/>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row>
    <row r="30" spans="1:38" ht="12" customHeight="1" x14ac:dyDescent="0.25">
      <c r="A30" s="205">
        <f t="shared" ref="A30" si="13">IF(A28=0,0,IF(D28&lt;&gt;"",1,0))</f>
        <v>0</v>
      </c>
      <c r="B30" s="203">
        <f>IF(D30&lt;&gt;"",N30,0)</f>
        <v>0</v>
      </c>
      <c r="C30" s="25"/>
      <c r="D30" s="456"/>
      <c r="E30" s="227" t="str">
        <f>IFERROR(VLOOKUP(D30,Kataloge!$D$2:$F$137,3,FALSE),"")</f>
        <v/>
      </c>
      <c r="F30" s="35" t="s">
        <v>9</v>
      </c>
      <c r="G30" s="457"/>
      <c r="H30" s="35"/>
      <c r="I30" s="444"/>
      <c r="J30" s="440"/>
      <c r="K30" s="457"/>
      <c r="L30" s="439"/>
      <c r="M30" s="440"/>
      <c r="N30" s="451">
        <f t="shared" ref="N30" si="14">N28+1</f>
        <v>11</v>
      </c>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row>
    <row r="31" spans="1:38" ht="4" customHeight="1" x14ac:dyDescent="0.25">
      <c r="A31" s="432"/>
      <c r="B31" s="441"/>
      <c r="C31" s="441"/>
      <c r="D31" s="440"/>
      <c r="E31" s="440"/>
      <c r="F31" s="440"/>
      <c r="G31" s="440"/>
      <c r="H31" s="440"/>
      <c r="I31" s="440"/>
      <c r="J31" s="440"/>
      <c r="K31" s="440"/>
      <c r="L31" s="439"/>
      <c r="M31" s="440"/>
      <c r="N31" s="451"/>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row>
    <row r="32" spans="1:38" ht="12" customHeight="1" x14ac:dyDescent="0.25">
      <c r="A32" s="205">
        <f t="shared" ref="A32" si="15">IF(A30=0,0,IF(D30&lt;&gt;"",1,0))</f>
        <v>0</v>
      </c>
      <c r="B32" s="203">
        <f>IF(D32&lt;&gt;"",N32,0)</f>
        <v>0</v>
      </c>
      <c r="C32" s="25"/>
      <c r="D32" s="456"/>
      <c r="E32" s="227" t="str">
        <f>IFERROR(VLOOKUP(D32,Kataloge!$D$2:$F$137,3,FALSE),"")</f>
        <v/>
      </c>
      <c r="F32" s="35" t="s">
        <v>9</v>
      </c>
      <c r="G32" s="457"/>
      <c r="H32" s="35"/>
      <c r="I32" s="444"/>
      <c r="J32" s="440"/>
      <c r="K32" s="457"/>
      <c r="L32" s="439"/>
      <c r="M32" s="440"/>
      <c r="N32" s="451">
        <f t="shared" ref="N32" si="16">N30+1</f>
        <v>12</v>
      </c>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row>
    <row r="33" spans="1:38" ht="4" customHeight="1" x14ac:dyDescent="0.25">
      <c r="A33" s="432"/>
      <c r="B33" s="441"/>
      <c r="C33" s="441"/>
      <c r="D33" s="440"/>
      <c r="E33" s="440"/>
      <c r="F33" s="440"/>
      <c r="G33" s="440"/>
      <c r="H33" s="440"/>
      <c r="I33" s="440"/>
      <c r="J33" s="440"/>
      <c r="K33" s="440"/>
      <c r="L33" s="439"/>
      <c r="M33" s="440"/>
      <c r="N33" s="451"/>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row>
    <row r="34" spans="1:38" ht="12" customHeight="1" x14ac:dyDescent="0.25">
      <c r="A34" s="205">
        <f t="shared" si="6"/>
        <v>0</v>
      </c>
      <c r="B34" s="203">
        <f>IF(D34&lt;&gt;"",N34,0)</f>
        <v>0</v>
      </c>
      <c r="C34" s="25"/>
      <c r="D34" s="456"/>
      <c r="E34" s="227" t="str">
        <f>IFERROR(VLOOKUP(D34,Kataloge!$D$2:$F$137,3,FALSE),"")</f>
        <v/>
      </c>
      <c r="F34" s="35" t="s">
        <v>9</v>
      </c>
      <c r="G34" s="457"/>
      <c r="H34" s="35"/>
      <c r="I34" s="444"/>
      <c r="J34" s="440"/>
      <c r="K34" s="457"/>
      <c r="L34" s="439"/>
      <c r="M34" s="440"/>
      <c r="N34" s="451">
        <f t="shared" ref="N34" si="17">N32+1</f>
        <v>13</v>
      </c>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row>
    <row r="35" spans="1:38" ht="4" customHeight="1" x14ac:dyDescent="0.25">
      <c r="A35" s="432"/>
      <c r="B35" s="441"/>
      <c r="C35" s="441"/>
      <c r="D35" s="440"/>
      <c r="E35" s="440"/>
      <c r="F35" s="440"/>
      <c r="G35" s="440"/>
      <c r="H35" s="440"/>
      <c r="I35" s="440"/>
      <c r="J35" s="440"/>
      <c r="K35" s="440"/>
      <c r="L35" s="439"/>
      <c r="M35" s="440"/>
      <c r="N35" s="451"/>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row>
    <row r="36" spans="1:38" ht="12" customHeight="1" x14ac:dyDescent="0.25">
      <c r="A36" s="205">
        <f t="shared" ref="A36" si="18">IF(A34=0,0,IF(D34&lt;&gt;"",1,0))</f>
        <v>0</v>
      </c>
      <c r="B36" s="203">
        <f>IF(D36&lt;&gt;"",N36,0)</f>
        <v>0</v>
      </c>
      <c r="C36" s="25"/>
      <c r="D36" s="456"/>
      <c r="E36" s="227" t="str">
        <f>IFERROR(VLOOKUP(D36,Kataloge!$D$2:$F$137,3,FALSE),"")</f>
        <v/>
      </c>
      <c r="F36" s="35" t="s">
        <v>9</v>
      </c>
      <c r="G36" s="457"/>
      <c r="H36" s="35"/>
      <c r="I36" s="444"/>
      <c r="J36" s="440"/>
      <c r="K36" s="457"/>
      <c r="L36" s="439"/>
      <c r="M36" s="440"/>
      <c r="N36" s="451">
        <f t="shared" ref="N36" si="19">N34+1</f>
        <v>14</v>
      </c>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row>
    <row r="37" spans="1:38" ht="4" customHeight="1" x14ac:dyDescent="0.25">
      <c r="A37" s="432"/>
      <c r="B37" s="441"/>
      <c r="C37" s="441"/>
      <c r="D37" s="440"/>
      <c r="E37" s="440"/>
      <c r="F37" s="440"/>
      <c r="G37" s="440"/>
      <c r="H37" s="440"/>
      <c r="I37" s="440"/>
      <c r="J37" s="440"/>
      <c r="K37" s="440"/>
      <c r="L37" s="439"/>
      <c r="M37" s="440"/>
      <c r="N37" s="451"/>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row>
    <row r="38" spans="1:38" ht="12" customHeight="1" x14ac:dyDescent="0.25">
      <c r="A38" s="205">
        <f t="shared" ref="A38" si="20">IF(A36=0,0,IF(D36&lt;&gt;"",1,0))</f>
        <v>0</v>
      </c>
      <c r="B38" s="203">
        <f>IF(D38&lt;&gt;"",N38,0)</f>
        <v>0</v>
      </c>
      <c r="C38" s="25"/>
      <c r="D38" s="456"/>
      <c r="E38" s="227" t="str">
        <f>IFERROR(VLOOKUP(D38,Kataloge!$D$2:$F$137,3,FALSE),"")</f>
        <v/>
      </c>
      <c r="F38" s="35" t="s">
        <v>9</v>
      </c>
      <c r="G38" s="457"/>
      <c r="H38" s="35"/>
      <c r="I38" s="444"/>
      <c r="J38" s="440"/>
      <c r="K38" s="457"/>
      <c r="L38" s="439"/>
      <c r="M38" s="440"/>
      <c r="N38" s="451">
        <f t="shared" ref="N38" si="21">N36+1</f>
        <v>15</v>
      </c>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row>
    <row r="39" spans="1:38" ht="4" customHeight="1" x14ac:dyDescent="0.25">
      <c r="A39" s="432"/>
      <c r="B39" s="441"/>
      <c r="C39" s="441"/>
      <c r="D39" s="440"/>
      <c r="E39" s="440"/>
      <c r="F39" s="440"/>
      <c r="G39" s="440"/>
      <c r="H39" s="440"/>
      <c r="I39" s="440"/>
      <c r="J39" s="440"/>
      <c r="K39" s="440"/>
      <c r="L39" s="439"/>
      <c r="M39" s="440"/>
      <c r="N39" s="451"/>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row>
    <row r="40" spans="1:38" ht="12" customHeight="1" x14ac:dyDescent="0.25">
      <c r="A40" s="205">
        <f t="shared" si="6"/>
        <v>0</v>
      </c>
      <c r="B40" s="203">
        <f>IF(D40&lt;&gt;"",N40,0)</f>
        <v>0</v>
      </c>
      <c r="C40" s="25"/>
      <c r="D40" s="456"/>
      <c r="E40" s="227" t="str">
        <f>IFERROR(VLOOKUP(D40,Kataloge!$D$2:$F$137,3,FALSE),"")</f>
        <v/>
      </c>
      <c r="F40" s="35" t="s">
        <v>9</v>
      </c>
      <c r="G40" s="457"/>
      <c r="H40" s="35"/>
      <c r="I40" s="444"/>
      <c r="J40" s="440"/>
      <c r="K40" s="457"/>
      <c r="L40" s="439"/>
      <c r="M40" s="440"/>
      <c r="N40" s="451">
        <f t="shared" ref="N40" si="22">N38+1</f>
        <v>16</v>
      </c>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row>
    <row r="41" spans="1:38" ht="4" customHeight="1" x14ac:dyDescent="0.25">
      <c r="A41" s="432"/>
      <c r="B41" s="441"/>
      <c r="C41" s="441"/>
      <c r="D41" s="440"/>
      <c r="E41" s="440"/>
      <c r="F41" s="440"/>
      <c r="G41" s="440"/>
      <c r="H41" s="440"/>
      <c r="I41" s="440"/>
      <c r="J41" s="440"/>
      <c r="K41" s="440"/>
      <c r="L41" s="439"/>
      <c r="M41" s="440"/>
      <c r="N41" s="451"/>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row r="42" spans="1:38" ht="12" customHeight="1" x14ac:dyDescent="0.25">
      <c r="A42" s="205">
        <f t="shared" ref="A42" si="23">IF(A40=0,0,IF(D40&lt;&gt;"",1,0))</f>
        <v>0</v>
      </c>
      <c r="B42" s="203">
        <f>IF(D42&lt;&gt;"",N42,0)</f>
        <v>0</v>
      </c>
      <c r="C42" s="25"/>
      <c r="D42" s="456"/>
      <c r="E42" s="227" t="str">
        <f>IFERROR(VLOOKUP(D42,Kataloge!$D$2:$F$137,3,FALSE),"")</f>
        <v/>
      </c>
      <c r="F42" s="35" t="s">
        <v>9</v>
      </c>
      <c r="G42" s="457"/>
      <c r="H42" s="35"/>
      <c r="I42" s="444"/>
      <c r="J42" s="440"/>
      <c r="K42" s="457"/>
      <c r="L42" s="439"/>
      <c r="M42" s="440"/>
      <c r="N42" s="451">
        <f t="shared" ref="N42" si="24">N40+1</f>
        <v>17</v>
      </c>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row r="43" spans="1:38" ht="4" customHeight="1" x14ac:dyDescent="0.25">
      <c r="A43" s="432"/>
      <c r="B43" s="441"/>
      <c r="C43" s="441"/>
      <c r="D43" s="440"/>
      <c r="E43" s="440"/>
      <c r="F43" s="440"/>
      <c r="G43" s="440"/>
      <c r="H43" s="440"/>
      <c r="I43" s="440"/>
      <c r="J43" s="440"/>
      <c r="K43" s="440"/>
      <c r="L43" s="439"/>
      <c r="M43" s="440"/>
      <c r="N43" s="451"/>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row>
    <row r="44" spans="1:38" ht="12" customHeight="1" x14ac:dyDescent="0.25">
      <c r="A44" s="205">
        <f t="shared" ref="A44" si="25">IF(A42=0,0,IF(D42&lt;&gt;"",1,0))</f>
        <v>0</v>
      </c>
      <c r="B44" s="203">
        <f>IF(D44&lt;&gt;"",N44,0)</f>
        <v>0</v>
      </c>
      <c r="C44" s="25"/>
      <c r="D44" s="456"/>
      <c r="E44" s="227" t="str">
        <f>IFERROR(VLOOKUP(D44,Kataloge!$D$2:$F$137,3,FALSE),"")</f>
        <v/>
      </c>
      <c r="F44" s="35" t="s">
        <v>9</v>
      </c>
      <c r="G44" s="457"/>
      <c r="H44" s="35"/>
      <c r="I44" s="444"/>
      <c r="J44" s="440"/>
      <c r="K44" s="457"/>
      <c r="L44" s="439"/>
      <c r="M44" s="440"/>
      <c r="N44" s="451">
        <f t="shared" ref="N44" si="26">N42+1</f>
        <v>18</v>
      </c>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row>
    <row r="45" spans="1:38" ht="4" customHeight="1" x14ac:dyDescent="0.25">
      <c r="A45" s="432"/>
      <c r="B45" s="441"/>
      <c r="C45" s="441"/>
      <c r="D45" s="440"/>
      <c r="E45" s="440"/>
      <c r="F45" s="440"/>
      <c r="G45" s="440"/>
      <c r="H45" s="440"/>
      <c r="I45" s="440"/>
      <c r="J45" s="440"/>
      <c r="K45" s="440"/>
      <c r="L45" s="439"/>
      <c r="M45" s="440"/>
      <c r="N45" s="451"/>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row>
    <row r="46" spans="1:38" ht="12" customHeight="1" x14ac:dyDescent="0.25">
      <c r="A46" s="205">
        <f t="shared" si="6"/>
        <v>0</v>
      </c>
      <c r="B46" s="203">
        <f>IF(D46&lt;&gt;"",N46,0)</f>
        <v>0</v>
      </c>
      <c r="C46" s="25"/>
      <c r="D46" s="456"/>
      <c r="E46" s="227" t="str">
        <f>IFERROR(VLOOKUP(D46,Kataloge!$D$2:$F$137,3,FALSE),"")</f>
        <v/>
      </c>
      <c r="F46" s="35" t="s">
        <v>9</v>
      </c>
      <c r="G46" s="457"/>
      <c r="H46" s="35"/>
      <c r="I46" s="444"/>
      <c r="J46" s="440"/>
      <c r="K46" s="457"/>
      <c r="L46" s="439"/>
      <c r="M46" s="440"/>
      <c r="N46" s="451">
        <f t="shared" ref="N46" si="27">N44+1</f>
        <v>19</v>
      </c>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1:38" ht="4" customHeight="1" x14ac:dyDescent="0.25">
      <c r="A47" s="432"/>
      <c r="B47" s="441"/>
      <c r="C47" s="441"/>
      <c r="D47" s="440"/>
      <c r="E47" s="440"/>
      <c r="F47" s="440"/>
      <c r="G47" s="440"/>
      <c r="H47" s="440"/>
      <c r="I47" s="440"/>
      <c r="J47" s="440"/>
      <c r="K47" s="440"/>
      <c r="L47" s="439"/>
      <c r="M47" s="440"/>
      <c r="N47" s="451"/>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row>
    <row r="48" spans="1:38" ht="12" customHeight="1" x14ac:dyDescent="0.25">
      <c r="A48" s="205">
        <f t="shared" ref="A48" si="28">IF(A46=0,0,IF(D46&lt;&gt;"",1,0))</f>
        <v>0</v>
      </c>
      <c r="B48" s="203">
        <f>IF(D48&lt;&gt;"",N48,0)</f>
        <v>0</v>
      </c>
      <c r="C48" s="25"/>
      <c r="D48" s="456"/>
      <c r="E48" s="227" t="str">
        <f>IFERROR(VLOOKUP(D48,Kataloge!$D$2:$F$137,3,FALSE),"")</f>
        <v/>
      </c>
      <c r="F48" s="35" t="s">
        <v>9</v>
      </c>
      <c r="G48" s="457"/>
      <c r="H48" s="35"/>
      <c r="I48" s="444"/>
      <c r="J48" s="440"/>
      <c r="K48" s="457"/>
      <c r="L48" s="439"/>
      <c r="M48" s="440"/>
      <c r="N48" s="451">
        <f t="shared" ref="N48" si="29">N46+1</f>
        <v>20</v>
      </c>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row>
    <row r="49" spans="1:38" ht="4" customHeight="1" x14ac:dyDescent="0.25">
      <c r="A49" s="432"/>
      <c r="B49" s="441"/>
      <c r="C49" s="441"/>
      <c r="D49" s="440"/>
      <c r="E49" s="440"/>
      <c r="F49" s="440"/>
      <c r="G49" s="440"/>
      <c r="H49" s="440"/>
      <c r="I49" s="440"/>
      <c r="J49" s="440"/>
      <c r="K49" s="440"/>
      <c r="L49" s="439"/>
      <c r="M49" s="440"/>
      <c r="N49" s="451"/>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row>
    <row r="50" spans="1:38" ht="12" customHeight="1" x14ac:dyDescent="0.25">
      <c r="A50" s="205">
        <f t="shared" ref="A50" si="30">IF(A48=0,0,IF(D48&lt;&gt;"",1,0))</f>
        <v>0</v>
      </c>
      <c r="B50" s="203">
        <f>IF(D50&lt;&gt;"",N50,0)</f>
        <v>0</v>
      </c>
      <c r="C50" s="25"/>
      <c r="D50" s="456"/>
      <c r="E50" s="227" t="str">
        <f>IFERROR(VLOOKUP(D50,Kataloge!$D$2:$F$137,3,FALSE),"")</f>
        <v/>
      </c>
      <c r="F50" s="35" t="s">
        <v>9</v>
      </c>
      <c r="G50" s="457"/>
      <c r="H50" s="35"/>
      <c r="I50" s="444"/>
      <c r="J50" s="440"/>
      <c r="K50" s="457"/>
      <c r="L50" s="439"/>
      <c r="M50" s="440"/>
      <c r="N50" s="451">
        <f t="shared" ref="N50:N66" si="31">N48+1</f>
        <v>21</v>
      </c>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row>
    <row r="51" spans="1:38" ht="4" customHeight="1" x14ac:dyDescent="0.25">
      <c r="A51" s="432"/>
      <c r="B51" s="441"/>
      <c r="C51" s="441"/>
      <c r="D51" s="440"/>
      <c r="E51" s="440"/>
      <c r="F51" s="440"/>
      <c r="G51" s="440"/>
      <c r="H51" s="440"/>
      <c r="I51" s="440"/>
      <c r="J51" s="440"/>
      <c r="K51" s="440"/>
      <c r="L51" s="439"/>
      <c r="M51" s="440"/>
      <c r="N51" s="451"/>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row>
    <row r="52" spans="1:38" ht="12" customHeight="1" x14ac:dyDescent="0.25">
      <c r="A52" s="205">
        <f t="shared" ref="A52" si="32">IF(A50=0,0,IF(D50&lt;&gt;"",1,0))</f>
        <v>0</v>
      </c>
      <c r="B52" s="203">
        <f>IF(D52&lt;&gt;"",N52,0)</f>
        <v>0</v>
      </c>
      <c r="C52" s="25"/>
      <c r="D52" s="456"/>
      <c r="E52" s="227" t="str">
        <f>IFERROR(VLOOKUP(D52,Kataloge!$D$2:$F$137,3,FALSE),"")</f>
        <v/>
      </c>
      <c r="F52" s="35" t="s">
        <v>9</v>
      </c>
      <c r="G52" s="457"/>
      <c r="H52" s="35"/>
      <c r="I52" s="444"/>
      <c r="J52" s="440"/>
      <c r="K52" s="457"/>
      <c r="L52" s="439"/>
      <c r="M52" s="440"/>
      <c r="N52" s="451">
        <f t="shared" si="31"/>
        <v>22</v>
      </c>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row>
    <row r="53" spans="1:38" ht="4" customHeight="1" x14ac:dyDescent="0.25">
      <c r="A53" s="432"/>
      <c r="B53" s="441"/>
      <c r="C53" s="441"/>
      <c r="D53" s="440"/>
      <c r="E53" s="440"/>
      <c r="F53" s="440"/>
      <c r="G53" s="440"/>
      <c r="H53" s="440"/>
      <c r="I53" s="440"/>
      <c r="J53" s="440"/>
      <c r="K53" s="440"/>
      <c r="L53" s="439"/>
      <c r="M53" s="440"/>
      <c r="N53" s="451"/>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row>
    <row r="54" spans="1:38" ht="12" customHeight="1" x14ac:dyDescent="0.25">
      <c r="A54" s="205">
        <f t="shared" ref="A54" si="33">IF(A52=0,0,IF(D52&lt;&gt;"",1,0))</f>
        <v>0</v>
      </c>
      <c r="B54" s="203">
        <f>IF(D54&lt;&gt;"",N54,0)</f>
        <v>0</v>
      </c>
      <c r="C54" s="25"/>
      <c r="D54" s="456"/>
      <c r="E54" s="227" t="str">
        <f>IFERROR(VLOOKUP(D54,Kataloge!$D$2:$F$137,3,FALSE),"")</f>
        <v/>
      </c>
      <c r="F54" s="35" t="s">
        <v>9</v>
      </c>
      <c r="G54" s="457"/>
      <c r="H54" s="35"/>
      <c r="I54" s="444"/>
      <c r="J54" s="440"/>
      <c r="K54" s="457"/>
      <c r="L54" s="439"/>
      <c r="M54" s="440"/>
      <c r="N54" s="451">
        <f t="shared" si="31"/>
        <v>23</v>
      </c>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row>
    <row r="55" spans="1:38" ht="4" customHeight="1" x14ac:dyDescent="0.25">
      <c r="A55" s="432"/>
      <c r="B55" s="441"/>
      <c r="C55" s="441"/>
      <c r="D55" s="440"/>
      <c r="E55" s="440"/>
      <c r="F55" s="440"/>
      <c r="G55" s="440"/>
      <c r="H55" s="440"/>
      <c r="I55" s="440"/>
      <c r="J55" s="440"/>
      <c r="K55" s="440"/>
      <c r="L55" s="439"/>
      <c r="M55" s="440"/>
      <c r="N55" s="451"/>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row>
    <row r="56" spans="1:38" ht="12" customHeight="1" x14ac:dyDescent="0.25">
      <c r="A56" s="205">
        <f t="shared" ref="A56" si="34">IF(A54=0,0,IF(D54&lt;&gt;"",1,0))</f>
        <v>0</v>
      </c>
      <c r="B56" s="203">
        <f>IF(D56&lt;&gt;"",N56,0)</f>
        <v>0</v>
      </c>
      <c r="C56" s="25"/>
      <c r="D56" s="456"/>
      <c r="E56" s="227" t="str">
        <f>IFERROR(VLOOKUP(D56,Kataloge!$D$2:$F$137,3,FALSE),"")</f>
        <v/>
      </c>
      <c r="F56" s="35" t="s">
        <v>9</v>
      </c>
      <c r="G56" s="457"/>
      <c r="H56" s="35"/>
      <c r="I56" s="444"/>
      <c r="J56" s="440"/>
      <c r="K56" s="457"/>
      <c r="L56" s="439"/>
      <c r="M56" s="440"/>
      <c r="N56" s="451">
        <f t="shared" si="31"/>
        <v>24</v>
      </c>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row>
    <row r="57" spans="1:38" ht="4" customHeight="1" x14ac:dyDescent="0.25">
      <c r="A57" s="432"/>
      <c r="B57" s="441"/>
      <c r="C57" s="441"/>
      <c r="D57" s="440"/>
      <c r="E57" s="440"/>
      <c r="F57" s="440"/>
      <c r="G57" s="440"/>
      <c r="H57" s="440"/>
      <c r="I57" s="440"/>
      <c r="J57" s="440"/>
      <c r="K57" s="440"/>
      <c r="L57" s="439"/>
      <c r="M57" s="440"/>
      <c r="N57" s="451"/>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row>
    <row r="58" spans="1:38" ht="12" customHeight="1" x14ac:dyDescent="0.25">
      <c r="A58" s="205">
        <f t="shared" ref="A58" si="35">IF(A56=0,0,IF(D56&lt;&gt;"",1,0))</f>
        <v>0</v>
      </c>
      <c r="B58" s="203">
        <f>IF(D58&lt;&gt;"",N58,0)</f>
        <v>0</v>
      </c>
      <c r="C58" s="25"/>
      <c r="D58" s="456"/>
      <c r="E58" s="227" t="str">
        <f>IFERROR(VLOOKUP(D58,Kataloge!$D$2:$F$137,3,FALSE),"")</f>
        <v/>
      </c>
      <c r="F58" s="35" t="s">
        <v>9</v>
      </c>
      <c r="G58" s="457"/>
      <c r="H58" s="35"/>
      <c r="I58" s="444"/>
      <c r="J58" s="440"/>
      <c r="K58" s="457"/>
      <c r="L58" s="439"/>
      <c r="M58" s="440"/>
      <c r="N58" s="451">
        <f t="shared" si="31"/>
        <v>25</v>
      </c>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row>
    <row r="59" spans="1:38" ht="4" customHeight="1" x14ac:dyDescent="0.25">
      <c r="A59" s="432"/>
      <c r="B59" s="441"/>
      <c r="C59" s="441"/>
      <c r="D59" s="440"/>
      <c r="E59" s="440"/>
      <c r="F59" s="440"/>
      <c r="G59" s="440"/>
      <c r="H59" s="440"/>
      <c r="I59" s="440"/>
      <c r="J59" s="440"/>
      <c r="K59" s="440"/>
      <c r="L59" s="439"/>
      <c r="M59" s="440"/>
      <c r="N59" s="451"/>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row>
    <row r="60" spans="1:38" ht="12" customHeight="1" x14ac:dyDescent="0.25">
      <c r="A60" s="205">
        <f t="shared" ref="A60" si="36">IF(A58=0,0,IF(D58&lt;&gt;"",1,0))</f>
        <v>0</v>
      </c>
      <c r="B60" s="203">
        <f>IF(D60&lt;&gt;"",N60,0)</f>
        <v>0</v>
      </c>
      <c r="C60" s="25"/>
      <c r="D60" s="456"/>
      <c r="E60" s="227" t="str">
        <f>IFERROR(VLOOKUP(D60,Kataloge!$D$2:$F$137,3,FALSE),"")</f>
        <v/>
      </c>
      <c r="F60" s="35" t="s">
        <v>9</v>
      </c>
      <c r="G60" s="457"/>
      <c r="H60" s="35"/>
      <c r="I60" s="444"/>
      <c r="J60" s="440"/>
      <c r="K60" s="457"/>
      <c r="L60" s="439"/>
      <c r="M60" s="440"/>
      <c r="N60" s="451">
        <f t="shared" si="31"/>
        <v>26</v>
      </c>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row>
    <row r="61" spans="1:38" ht="4" customHeight="1" x14ac:dyDescent="0.25">
      <c r="A61" s="432"/>
      <c r="B61" s="441"/>
      <c r="C61" s="441"/>
      <c r="D61" s="440"/>
      <c r="E61" s="440"/>
      <c r="F61" s="440"/>
      <c r="G61" s="440"/>
      <c r="H61" s="440"/>
      <c r="I61" s="440"/>
      <c r="J61" s="440"/>
      <c r="K61" s="440"/>
      <c r="L61" s="439"/>
      <c r="M61" s="440"/>
      <c r="N61" s="451"/>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row>
    <row r="62" spans="1:38" ht="12" customHeight="1" x14ac:dyDescent="0.25">
      <c r="A62" s="205">
        <f t="shared" ref="A62" si="37">IF(A60=0,0,IF(D60&lt;&gt;"",1,0))</f>
        <v>0</v>
      </c>
      <c r="B62" s="203">
        <f>IF(D62&lt;&gt;"",N62,0)</f>
        <v>0</v>
      </c>
      <c r="C62" s="25"/>
      <c r="D62" s="456"/>
      <c r="E62" s="227" t="str">
        <f>IFERROR(VLOOKUP(D62,Kataloge!$D$2:$F$137,3,FALSE),"")</f>
        <v/>
      </c>
      <c r="F62" s="35" t="s">
        <v>9</v>
      </c>
      <c r="G62" s="457"/>
      <c r="H62" s="35"/>
      <c r="I62" s="444"/>
      <c r="J62" s="440"/>
      <c r="K62" s="457"/>
      <c r="L62" s="439"/>
      <c r="M62" s="440"/>
      <c r="N62" s="451">
        <f t="shared" si="31"/>
        <v>27</v>
      </c>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row>
    <row r="63" spans="1:38" ht="4" customHeight="1" x14ac:dyDescent="0.25">
      <c r="A63" s="432"/>
      <c r="B63" s="441"/>
      <c r="C63" s="441"/>
      <c r="D63" s="440"/>
      <c r="E63" s="440"/>
      <c r="F63" s="440"/>
      <c r="G63" s="440"/>
      <c r="H63" s="440"/>
      <c r="I63" s="440"/>
      <c r="J63" s="440"/>
      <c r="K63" s="440"/>
      <c r="L63" s="439"/>
      <c r="M63" s="440"/>
      <c r="N63" s="451"/>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row>
    <row r="64" spans="1:38" ht="12" customHeight="1" x14ac:dyDescent="0.25">
      <c r="A64" s="205">
        <f t="shared" ref="A64" si="38">IF(A62=0,0,IF(D62&lt;&gt;"",1,0))</f>
        <v>0</v>
      </c>
      <c r="B64" s="203">
        <f>IF(D64&lt;&gt;"",N64,0)</f>
        <v>0</v>
      </c>
      <c r="C64" s="25"/>
      <c r="D64" s="456"/>
      <c r="E64" s="227" t="str">
        <f>IFERROR(VLOOKUP(D64,Kataloge!$D$2:$F$137,3,FALSE),"")</f>
        <v/>
      </c>
      <c r="F64" s="35" t="s">
        <v>9</v>
      </c>
      <c r="G64" s="457"/>
      <c r="H64" s="35"/>
      <c r="I64" s="444"/>
      <c r="J64" s="440"/>
      <c r="K64" s="457"/>
      <c r="L64" s="439"/>
      <c r="M64" s="440"/>
      <c r="N64" s="451">
        <f t="shared" si="31"/>
        <v>28</v>
      </c>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row>
    <row r="65" spans="1:38" ht="4" customHeight="1" x14ac:dyDescent="0.25">
      <c r="A65" s="432"/>
      <c r="B65" s="441"/>
      <c r="C65" s="441"/>
      <c r="D65" s="440"/>
      <c r="E65" s="440"/>
      <c r="F65" s="440"/>
      <c r="G65" s="440"/>
      <c r="H65" s="440"/>
      <c r="I65" s="440"/>
      <c r="J65" s="440"/>
      <c r="K65" s="440"/>
      <c r="L65" s="439"/>
      <c r="M65" s="440"/>
      <c r="N65" s="451"/>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row>
    <row r="66" spans="1:38" ht="12" customHeight="1" x14ac:dyDescent="0.25">
      <c r="A66" s="205">
        <f t="shared" ref="A66" si="39">IF(A64=0,0,IF(D64&lt;&gt;"",1,0))</f>
        <v>0</v>
      </c>
      <c r="B66" s="203">
        <f>IF(D66&lt;&gt;"",N66,0)</f>
        <v>0</v>
      </c>
      <c r="C66" s="25"/>
      <c r="D66" s="456"/>
      <c r="E66" s="227" t="str">
        <f>IFERROR(VLOOKUP(D66,Kataloge!$D$2:$F$137,3,FALSE),"")</f>
        <v/>
      </c>
      <c r="F66" s="49" t="s">
        <v>9</v>
      </c>
      <c r="G66" s="457"/>
      <c r="H66" s="49"/>
      <c r="I66" s="444"/>
      <c r="J66" s="440"/>
      <c r="K66" s="457"/>
      <c r="L66" s="439"/>
      <c r="M66" s="440"/>
      <c r="N66" s="451">
        <f t="shared" si="31"/>
        <v>29</v>
      </c>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row>
    <row r="67" spans="1:38" ht="4" customHeight="1" x14ac:dyDescent="0.25">
      <c r="A67" s="442"/>
      <c r="B67" s="445"/>
      <c r="C67" s="445"/>
      <c r="D67" s="452"/>
      <c r="E67" s="452"/>
      <c r="F67" s="452"/>
      <c r="G67" s="452"/>
      <c r="H67" s="452"/>
      <c r="I67" s="452"/>
      <c r="J67" s="452"/>
      <c r="K67" s="452"/>
      <c r="L67" s="443"/>
      <c r="M67" s="440"/>
      <c r="N67" s="451"/>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row>
    <row r="69" spans="1:38" ht="10.5" customHeight="1" x14ac:dyDescent="0.25"/>
    <row r="70" spans="1:38" ht="10.5" customHeight="1" x14ac:dyDescent="0.25"/>
  </sheetData>
  <sheetProtection algorithmName="SHA-512" hashValue="iD3/H6+dCc7Ot9O0Hllvk+peAF0BTgAti6Bp0x9QttactJKXRJCLFwT5B1Mfunr9aaOA3aRe+iBGurFL0szNtQ==" saltValue="fcD8qkzydcsA5bmPGTLYeQ==" spinCount="100000" sheet="1" selectLockedCells="1" autoFilter="0"/>
  <conditionalFormatting sqref="K16 K18 K20 K22 K24 K26 K28 K30 K32 K34 K36 K38 K40 K42 K44 K46 K48 K50">
    <cfRule type="expression" dxfId="14" priority="8">
      <formula>$A16=0</formula>
    </cfRule>
  </conditionalFormatting>
  <conditionalFormatting sqref="K62 K64 K66">
    <cfRule type="expression" dxfId="13" priority="1">
      <formula>$A62=0</formula>
    </cfRule>
  </conditionalFormatting>
  <conditionalFormatting sqref="B10:H12">
    <cfRule type="expression" dxfId="12" priority="16">
      <formula>$A10=0</formula>
    </cfRule>
  </conditionalFormatting>
  <conditionalFormatting sqref="I10:I12">
    <cfRule type="expression" dxfId="11" priority="15">
      <formula>$A10=0</formula>
    </cfRule>
  </conditionalFormatting>
  <conditionalFormatting sqref="K10:K12">
    <cfRule type="expression" dxfId="10" priority="14">
      <formula>$A10=0</formula>
    </cfRule>
  </conditionalFormatting>
  <conditionalFormatting sqref="B14:H14">
    <cfRule type="expression" dxfId="9" priority="13">
      <formula>$A14=0</formula>
    </cfRule>
  </conditionalFormatting>
  <conditionalFormatting sqref="I14">
    <cfRule type="expression" dxfId="8" priority="12">
      <formula>$A14=0</formula>
    </cfRule>
  </conditionalFormatting>
  <conditionalFormatting sqref="K14">
    <cfRule type="expression" dxfId="7" priority="11">
      <formula>$A14=0</formula>
    </cfRule>
  </conditionalFormatting>
  <conditionalFormatting sqref="B16:H16 B18:H18 B20:H20 B22:H22 B24:H24 B26:H26 B28:H28 B30:H30 B32:H32 B34:H34 B36:H36 B38:H38 B40:H40 B42:H42 B44:H44 B46:H46 B48:H48 B50:H50">
    <cfRule type="expression" dxfId="6" priority="10">
      <formula>$A16=0</formula>
    </cfRule>
  </conditionalFormatting>
  <conditionalFormatting sqref="I16 I18 I20 I22 I24 I26 I28 I30 I32 I34 I36 I38 I40 I42 I44 I46 I48 I50">
    <cfRule type="expression" dxfId="5" priority="9">
      <formula>$A16=0</formula>
    </cfRule>
  </conditionalFormatting>
  <conditionalFormatting sqref="K52 K54 K56 K58 K60">
    <cfRule type="expression" dxfId="4" priority="4">
      <formula>$A52=0</formula>
    </cfRule>
  </conditionalFormatting>
  <conditionalFormatting sqref="B52:H52 B54:H54 B56:H56 B58:H58 B60:H60">
    <cfRule type="expression" dxfId="3" priority="6">
      <formula>$A52=0</formula>
    </cfRule>
  </conditionalFormatting>
  <conditionalFormatting sqref="I52 I54 I56 I58 I60">
    <cfRule type="expression" dxfId="2" priority="5">
      <formula>$A52=0</formula>
    </cfRule>
  </conditionalFormatting>
  <conditionalFormatting sqref="B62:H62 B64:H64 B66:H66">
    <cfRule type="expression" dxfId="1" priority="3">
      <formula>$A62=0</formula>
    </cfRule>
  </conditionalFormatting>
  <conditionalFormatting sqref="I62 I64 I66">
    <cfRule type="expression" dxfId="0" priority="2">
      <formula>$A62=0</formula>
    </cfRule>
  </conditionalFormatting>
  <dataValidations count="2">
    <dataValidation type="list" allowBlank="1" showInputMessage="1" showErrorMessage="1" sqref="I10 I12 I14 I16 I18 I20 I22 I24 I26 I28 I30 I32 I34 I36 I38 I40 I42 I44 I46 I48 I50 I52 I54 I56 I58 I60 I62 I64 I66" xr:uid="{63041AF8-19A3-4F80-8849-ABFBF2A8AD08}">
      <formula1>Krit_DK</formula1>
    </dataValidation>
    <dataValidation type="list" allowBlank="1" showErrorMessage="1" errorTitle="Ergebnis" error="Bitte auswählen!" sqref="D10 D50 D14 D16 D18 D20 D22 D24 D26 D28 D30 D32 D34 D36 D38 D40 D42 D44 D46 D48 D12 D52 D54 D56 D58 D60 D62 D64 D66" xr:uid="{45BB8981-5EE0-41CC-B25F-84DA0444F316}">
      <formula1>NC_DK</formula1>
    </dataValidation>
  </dataValidations>
  <pageMargins left="0.59055118110236227" right="0.39370078740157483" top="0.19685039370078741" bottom="0.39370078740157483" header="0.19685039370078741" footer="0.19685039370078741"/>
  <pageSetup paperSize="9" orientation="landscape" r:id="rId1"/>
  <headerFooter>
    <oddFooter>&amp;CBlatt 4 Priorisierung Zusatzangaben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D299-4B81-41B5-A550-D3380D53F43D}">
  <sheetPr>
    <tabColor rgb="FF00B0F0"/>
  </sheetPr>
  <dimension ref="A1:AR63"/>
  <sheetViews>
    <sheetView showGridLines="0" workbookViewId="0"/>
  </sheetViews>
  <sheetFormatPr baseColWidth="10" defaultRowHeight="12" customHeight="1" x14ac:dyDescent="0.25"/>
  <cols>
    <col min="1" max="1" width="1.69921875" customWidth="1"/>
    <col min="2" max="37" width="2.69921875" customWidth="1"/>
    <col min="38" max="38" width="1.69921875" customWidth="1"/>
  </cols>
  <sheetData>
    <row r="1" spans="1:44" ht="12" customHeight="1" x14ac:dyDescent="0.25">
      <c r="A1" s="75" t="str">
        <f>CONCATENATE("EU-Reg.Nr. 276 03 ",'Blatt 1 Allgemeine Angaben'!AN5)</f>
        <v xml:space="preserve">EU-Reg.Nr. 276 03   </v>
      </c>
    </row>
    <row r="2" spans="1:44" ht="12" customHeight="1" x14ac:dyDescent="0.25">
      <c r="A2" s="75" t="str">
        <f>CONCATENATE("Begünstigter ",IF('Blatt 1 Allgemeine Angaben'!$O$23="","_________________________",'Blatt 1 Allgemeine Angaben'!$O$23))</f>
        <v>Begünstigter _________________________</v>
      </c>
    </row>
    <row r="3" spans="1:44" ht="7.5" customHeight="1" x14ac:dyDescent="0.25"/>
    <row r="4" spans="1:44" s="35" customFormat="1" ht="18" customHeight="1" x14ac:dyDescent="0.25">
      <c r="A4" s="334"/>
      <c r="B4" s="335" t="s">
        <v>439</v>
      </c>
      <c r="C4" s="336"/>
      <c r="D4" s="336"/>
      <c r="E4" s="336"/>
      <c r="F4" s="336"/>
      <c r="G4" s="336"/>
      <c r="H4" s="336"/>
      <c r="I4" s="336"/>
      <c r="J4" s="336"/>
      <c r="K4" s="336"/>
      <c r="L4" s="336"/>
      <c r="M4" s="336"/>
      <c r="N4" s="336"/>
      <c r="O4" s="336"/>
      <c r="P4" s="336"/>
      <c r="Q4" s="336"/>
      <c r="R4" s="336"/>
      <c r="S4" s="336"/>
      <c r="T4" s="336"/>
      <c r="U4" s="336"/>
      <c r="V4" s="336"/>
      <c r="W4" s="336"/>
      <c r="X4" s="336"/>
      <c r="Y4" s="336"/>
      <c r="Z4" s="336"/>
      <c r="AA4" s="337"/>
      <c r="AB4" s="337"/>
      <c r="AC4" s="337"/>
      <c r="AD4" s="337"/>
      <c r="AE4" s="337"/>
      <c r="AF4" s="337"/>
      <c r="AG4" s="337"/>
      <c r="AH4" s="337"/>
      <c r="AI4" s="337"/>
      <c r="AJ4" s="337"/>
      <c r="AK4" s="337"/>
      <c r="AL4" s="338"/>
      <c r="AM4"/>
      <c r="AN4"/>
      <c r="AO4"/>
      <c r="AP4"/>
      <c r="AQ4"/>
      <c r="AR4"/>
    </row>
    <row r="5" spans="1:44" ht="7.5" customHeight="1" x14ac:dyDescent="0.25">
      <c r="A5" s="343"/>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6"/>
    </row>
    <row r="6" spans="1:44" ht="12" customHeight="1" x14ac:dyDescent="0.25">
      <c r="A6" s="343"/>
      <c r="B6" s="496" t="s">
        <v>503</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347"/>
    </row>
    <row r="7" spans="1:44" ht="12" customHeight="1" x14ac:dyDescent="0.25">
      <c r="A7" s="343"/>
      <c r="B7" s="499" t="s">
        <v>438</v>
      </c>
      <c r="C7" s="499"/>
      <c r="D7" s="500" t="s">
        <v>441</v>
      </c>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348"/>
    </row>
    <row r="8" spans="1:44" ht="12" customHeight="1" x14ac:dyDescent="0.25">
      <c r="A8" s="343"/>
      <c r="B8" s="499" t="s">
        <v>22</v>
      </c>
      <c r="C8" s="499"/>
      <c r="D8" s="500" t="s">
        <v>440</v>
      </c>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348"/>
    </row>
    <row r="9" spans="1:44" ht="12" customHeight="1" x14ac:dyDescent="0.25">
      <c r="A9" s="343"/>
      <c r="B9" s="499" t="s">
        <v>23</v>
      </c>
      <c r="C9" s="499"/>
      <c r="D9" s="500" t="s">
        <v>480</v>
      </c>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348"/>
    </row>
    <row r="10" spans="1:44" ht="12" customHeight="1" x14ac:dyDescent="0.25">
      <c r="A10" s="343"/>
      <c r="B10" s="499"/>
      <c r="C10" s="499"/>
      <c r="D10" s="500" t="s">
        <v>449</v>
      </c>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348"/>
    </row>
    <row r="11" spans="1:44" ht="12" customHeight="1" x14ac:dyDescent="0.25">
      <c r="A11" s="343"/>
      <c r="B11" s="499" t="s">
        <v>24</v>
      </c>
      <c r="C11" s="499"/>
      <c r="D11" s="500" t="s">
        <v>174</v>
      </c>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348"/>
    </row>
    <row r="12" spans="1:44" ht="12" customHeight="1" x14ac:dyDescent="0.25">
      <c r="A12" s="343"/>
      <c r="B12" s="499"/>
      <c r="C12" s="499"/>
      <c r="D12" s="500" t="s">
        <v>442</v>
      </c>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348"/>
    </row>
    <row r="13" spans="1:44" ht="12" customHeight="1" x14ac:dyDescent="0.25">
      <c r="A13" s="343"/>
      <c r="B13" s="499" t="s">
        <v>25</v>
      </c>
      <c r="C13" s="499"/>
      <c r="D13" s="500" t="s">
        <v>504</v>
      </c>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348"/>
    </row>
    <row r="14" spans="1:44" ht="12" customHeight="1" x14ac:dyDescent="0.25">
      <c r="A14" s="343"/>
      <c r="B14" s="499"/>
      <c r="C14" s="499"/>
      <c r="D14" s="500" t="s">
        <v>520</v>
      </c>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348"/>
    </row>
    <row r="15" spans="1:44" ht="12" customHeight="1" x14ac:dyDescent="0.25">
      <c r="A15" s="343"/>
      <c r="B15" s="499" t="s">
        <v>443</v>
      </c>
      <c r="C15" s="499"/>
      <c r="D15" s="500" t="s">
        <v>524</v>
      </c>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348"/>
    </row>
    <row r="16" spans="1:44" ht="12" customHeight="1" x14ac:dyDescent="0.25">
      <c r="A16" s="343"/>
      <c r="B16" s="499"/>
      <c r="C16" s="499"/>
      <c r="D16" s="500" t="s">
        <v>525</v>
      </c>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348"/>
    </row>
    <row r="17" spans="1:44" ht="12" customHeight="1" x14ac:dyDescent="0.25">
      <c r="A17" s="343"/>
      <c r="B17" s="499"/>
      <c r="C17" s="499"/>
      <c r="D17" s="500" t="s">
        <v>526</v>
      </c>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348"/>
    </row>
    <row r="18" spans="1:44" ht="12" customHeight="1" x14ac:dyDescent="0.25">
      <c r="A18" s="343"/>
      <c r="B18" s="499" t="s">
        <v>444</v>
      </c>
      <c r="C18" s="499"/>
      <c r="D18" s="362" t="s">
        <v>459</v>
      </c>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48"/>
    </row>
    <row r="19" spans="1:44" ht="12" customHeight="1" x14ac:dyDescent="0.25">
      <c r="A19" s="343"/>
      <c r="B19" s="499"/>
      <c r="C19" s="499"/>
      <c r="D19" s="500" t="s">
        <v>521</v>
      </c>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348"/>
    </row>
    <row r="20" spans="1:44" ht="12" customHeight="1" x14ac:dyDescent="0.25">
      <c r="A20" s="343"/>
      <c r="B20" s="499"/>
      <c r="C20" s="499"/>
      <c r="D20" s="503" t="s">
        <v>447</v>
      </c>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348"/>
    </row>
    <row r="21" spans="1:44" ht="12" customHeight="1" x14ac:dyDescent="0.25">
      <c r="A21" s="343"/>
      <c r="B21" s="499" t="s">
        <v>445</v>
      </c>
      <c r="C21" s="499"/>
      <c r="D21" s="500" t="s">
        <v>522</v>
      </c>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348"/>
    </row>
    <row r="22" spans="1:44" ht="12" customHeight="1" x14ac:dyDescent="0.25">
      <c r="A22" s="343"/>
      <c r="B22" s="499"/>
      <c r="C22" s="499"/>
      <c r="D22" s="500" t="s">
        <v>523</v>
      </c>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348"/>
    </row>
    <row r="23" spans="1:44" ht="12" customHeight="1" x14ac:dyDescent="0.25">
      <c r="A23" s="343"/>
      <c r="B23" s="499" t="s">
        <v>479</v>
      </c>
      <c r="C23" s="499"/>
      <c r="D23" s="500" t="s">
        <v>527</v>
      </c>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348"/>
    </row>
    <row r="24" spans="1:44" ht="12" customHeight="1" x14ac:dyDescent="0.25">
      <c r="A24" s="343"/>
      <c r="B24" s="499"/>
      <c r="C24" s="499"/>
      <c r="D24" s="500" t="s">
        <v>448</v>
      </c>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348"/>
    </row>
    <row r="25" spans="1:44" ht="12" customHeight="1" x14ac:dyDescent="0.25">
      <c r="A25" s="343"/>
      <c r="B25" s="499"/>
      <c r="C25" s="49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348"/>
    </row>
    <row r="26" spans="1:44" ht="12" customHeight="1" x14ac:dyDescent="0.25">
      <c r="A26" s="343"/>
      <c r="B26" s="499"/>
      <c r="C26" s="499"/>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348"/>
    </row>
    <row r="27" spans="1:44" ht="12" customHeight="1" x14ac:dyDescent="0.25">
      <c r="A27" s="349"/>
      <c r="B27" s="501"/>
      <c r="C27" s="501"/>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350"/>
    </row>
    <row r="28" spans="1:44" ht="12" customHeight="1" x14ac:dyDescent="0.25">
      <c r="B28" s="497"/>
      <c r="C28" s="497"/>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342"/>
    </row>
    <row r="29" spans="1:44" s="35" customFormat="1" ht="18" customHeight="1" x14ac:dyDescent="0.25">
      <c r="A29" s="334"/>
      <c r="B29" s="335" t="s">
        <v>535</v>
      </c>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7"/>
      <c r="AB29" s="337"/>
      <c r="AC29" s="337"/>
      <c r="AD29" s="337"/>
      <c r="AE29" s="337"/>
      <c r="AF29" s="337"/>
      <c r="AG29" s="337"/>
      <c r="AH29" s="337"/>
      <c r="AI29" s="337"/>
      <c r="AJ29" s="337"/>
      <c r="AK29" s="337"/>
      <c r="AL29" s="338"/>
      <c r="AM29"/>
      <c r="AN29"/>
      <c r="AO29"/>
      <c r="AP29"/>
      <c r="AQ29"/>
      <c r="AR29"/>
    </row>
    <row r="30" spans="1:44" ht="7.5" customHeight="1" x14ac:dyDescent="0.25">
      <c r="A30" s="95"/>
      <c r="B30" s="357"/>
      <c r="C30" s="357"/>
      <c r="D30" s="357"/>
      <c r="E30" s="357"/>
      <c r="F30" s="357"/>
      <c r="G30" s="357"/>
      <c r="H30" s="357"/>
      <c r="I30" s="357"/>
      <c r="J30" s="357"/>
      <c r="K30" s="358"/>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48"/>
    </row>
    <row r="31" spans="1:44" ht="18" customHeight="1" x14ac:dyDescent="0.25">
      <c r="A31" s="94"/>
      <c r="B31" s="26" t="s">
        <v>14</v>
      </c>
      <c r="C31" s="26"/>
      <c r="D31" s="62"/>
      <c r="E31" s="62"/>
      <c r="F31" s="62"/>
      <c r="G31" s="62"/>
      <c r="H31" s="62"/>
      <c r="I31" s="62"/>
      <c r="J31" s="62"/>
      <c r="K31" s="41"/>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48"/>
    </row>
    <row r="32" spans="1:44" ht="23.25" customHeight="1" x14ac:dyDescent="0.25">
      <c r="A32" s="94"/>
      <c r="B32" s="468" t="s">
        <v>15</v>
      </c>
      <c r="C32" s="468"/>
      <c r="D32" s="468"/>
      <c r="E32" s="471"/>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490" t="s">
        <v>513</v>
      </c>
      <c r="AG32" s="491"/>
      <c r="AH32" s="491"/>
      <c r="AI32" s="491"/>
      <c r="AJ32" s="491"/>
      <c r="AK32" s="492"/>
      <c r="AL32" s="346"/>
    </row>
    <row r="33" spans="1:38" ht="39" customHeight="1" x14ac:dyDescent="0.25">
      <c r="A33" s="94"/>
      <c r="B33" s="469"/>
      <c r="C33" s="470"/>
      <c r="D33" s="470"/>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493" t="s">
        <v>18</v>
      </c>
      <c r="AG33" s="494"/>
      <c r="AH33" s="495"/>
      <c r="AI33" s="493" t="s">
        <v>30</v>
      </c>
      <c r="AJ33" s="494" t="s">
        <v>30</v>
      </c>
      <c r="AK33" s="495"/>
      <c r="AL33" s="346"/>
    </row>
    <row r="34" spans="1:38" s="354" customFormat="1" ht="18" customHeight="1" x14ac:dyDescent="0.25">
      <c r="A34" s="94"/>
      <c r="B34" s="473" t="s">
        <v>537</v>
      </c>
      <c r="C34" s="474"/>
      <c r="D34" s="474"/>
      <c r="E34" s="474"/>
      <c r="F34" s="475"/>
      <c r="G34" s="475"/>
      <c r="H34" s="475"/>
      <c r="I34" s="475"/>
      <c r="J34" s="475"/>
      <c r="K34" s="475"/>
      <c r="L34" s="475"/>
      <c r="M34" s="368"/>
      <c r="N34" s="368"/>
      <c r="O34" s="368"/>
      <c r="P34" s="368"/>
      <c r="Q34" s="368"/>
      <c r="R34" s="368"/>
      <c r="S34" s="368"/>
      <c r="T34" s="368"/>
      <c r="U34" s="368"/>
      <c r="V34" s="368"/>
      <c r="W34" s="368"/>
      <c r="X34" s="368"/>
      <c r="Y34" s="368"/>
      <c r="Z34" s="368"/>
      <c r="AA34" s="368"/>
      <c r="AB34" s="368"/>
      <c r="AC34" s="368"/>
      <c r="AD34" s="368"/>
      <c r="AE34" s="368"/>
      <c r="AF34" s="487"/>
      <c r="AG34" s="488"/>
      <c r="AH34" s="489"/>
      <c r="AI34" s="487"/>
      <c r="AJ34" s="488"/>
      <c r="AK34" s="489"/>
      <c r="AL34" s="360"/>
    </row>
    <row r="35" spans="1:38" s="354" customFormat="1" ht="18" customHeight="1" x14ac:dyDescent="0.25">
      <c r="A35" s="94"/>
      <c r="B35" s="473" t="s">
        <v>538</v>
      </c>
      <c r="C35" s="474"/>
      <c r="D35" s="474"/>
      <c r="E35" s="474"/>
      <c r="F35" s="474"/>
      <c r="G35" s="475"/>
      <c r="H35" s="476"/>
      <c r="I35" s="476"/>
      <c r="J35" s="474"/>
      <c r="K35" s="475"/>
      <c r="L35" s="475"/>
      <c r="M35" s="368"/>
      <c r="N35" s="368"/>
      <c r="O35" s="368"/>
      <c r="P35" s="368"/>
      <c r="Q35" s="368"/>
      <c r="R35" s="368"/>
      <c r="S35" s="368"/>
      <c r="T35" s="368"/>
      <c r="U35" s="368"/>
      <c r="V35" s="368"/>
      <c r="W35" s="368"/>
      <c r="X35" s="368"/>
      <c r="Y35" s="368"/>
      <c r="Z35" s="368"/>
      <c r="AA35" s="368"/>
      <c r="AB35" s="368"/>
      <c r="AC35" s="368"/>
      <c r="AD35" s="368"/>
      <c r="AE35" s="368"/>
      <c r="AF35" s="487"/>
      <c r="AG35" s="488"/>
      <c r="AH35" s="489"/>
      <c r="AI35" s="487"/>
      <c r="AJ35" s="488"/>
      <c r="AK35" s="489"/>
      <c r="AL35" s="360"/>
    </row>
    <row r="36" spans="1:38" s="354" customFormat="1" ht="18" customHeight="1" x14ac:dyDescent="0.25">
      <c r="A36" s="94"/>
      <c r="B36" s="473" t="s">
        <v>539</v>
      </c>
      <c r="C36" s="474"/>
      <c r="D36" s="474"/>
      <c r="E36" s="474"/>
      <c r="F36" s="474"/>
      <c r="G36" s="475"/>
      <c r="H36" s="476"/>
      <c r="I36" s="476"/>
      <c r="J36" s="474"/>
      <c r="K36" s="475"/>
      <c r="L36" s="475"/>
      <c r="M36" s="368"/>
      <c r="N36" s="368"/>
      <c r="O36" s="368"/>
      <c r="P36" s="368"/>
      <c r="Q36" s="368"/>
      <c r="R36" s="368"/>
      <c r="S36" s="368"/>
      <c r="T36" s="368"/>
      <c r="U36" s="368"/>
      <c r="V36" s="368"/>
      <c r="W36" s="368"/>
      <c r="X36" s="368"/>
      <c r="Y36" s="368"/>
      <c r="Z36" s="368"/>
      <c r="AA36" s="368"/>
      <c r="AB36" s="368"/>
      <c r="AC36" s="368"/>
      <c r="AD36" s="368"/>
      <c r="AE36" s="368"/>
      <c r="AF36" s="487"/>
      <c r="AG36" s="488"/>
      <c r="AH36" s="489"/>
      <c r="AI36" s="487"/>
      <c r="AJ36" s="488"/>
      <c r="AK36" s="489"/>
      <c r="AL36" s="360"/>
    </row>
    <row r="37" spans="1:38" s="354" customFormat="1" ht="18" customHeight="1" x14ac:dyDescent="0.25">
      <c r="A37" s="95"/>
      <c r="B37" s="473" t="s">
        <v>540</v>
      </c>
      <c r="C37" s="474"/>
      <c r="D37" s="474"/>
      <c r="E37" s="474"/>
      <c r="F37" s="474"/>
      <c r="G37" s="475"/>
      <c r="H37" s="476"/>
      <c r="I37" s="476"/>
      <c r="J37" s="474"/>
      <c r="K37" s="475"/>
      <c r="L37" s="475"/>
      <c r="M37" s="368"/>
      <c r="N37" s="368"/>
      <c r="O37" s="368"/>
      <c r="P37" s="368"/>
      <c r="Q37" s="368"/>
      <c r="R37" s="368"/>
      <c r="S37" s="368"/>
      <c r="T37" s="368"/>
      <c r="U37" s="368"/>
      <c r="V37" s="368"/>
      <c r="W37" s="368"/>
      <c r="X37" s="368"/>
      <c r="Y37" s="368"/>
      <c r="Z37" s="368"/>
      <c r="AA37" s="368"/>
      <c r="AB37" s="368"/>
      <c r="AC37" s="368"/>
      <c r="AD37" s="368"/>
      <c r="AE37" s="368"/>
      <c r="AF37" s="487"/>
      <c r="AG37" s="488"/>
      <c r="AH37" s="489"/>
      <c r="AI37" s="487"/>
      <c r="AJ37" s="488"/>
      <c r="AK37" s="489"/>
      <c r="AL37" s="360"/>
    </row>
    <row r="38" spans="1:38" s="354" customFormat="1" ht="18" customHeight="1" x14ac:dyDescent="0.25">
      <c r="A38" s="95"/>
      <c r="B38" s="467"/>
      <c r="C38" s="399"/>
      <c r="D38" s="399"/>
      <c r="E38" s="472"/>
      <c r="F38" s="368"/>
      <c r="G38" s="368"/>
      <c r="H38" s="368"/>
      <c r="I38" s="368"/>
      <c r="J38" s="368" t="s">
        <v>9</v>
      </c>
      <c r="K38" s="368"/>
      <c r="L38" s="368"/>
      <c r="M38" s="368"/>
      <c r="N38" s="368"/>
      <c r="O38" s="368"/>
      <c r="P38" s="368"/>
      <c r="Q38" s="368"/>
      <c r="R38" s="368"/>
      <c r="S38" s="368"/>
      <c r="T38" s="368"/>
      <c r="U38" s="368"/>
      <c r="V38" s="368"/>
      <c r="W38" s="368"/>
      <c r="X38" s="368"/>
      <c r="Y38" s="368"/>
      <c r="Z38" s="368"/>
      <c r="AA38" s="368"/>
      <c r="AB38" s="368"/>
      <c r="AC38" s="368"/>
      <c r="AD38" s="368"/>
      <c r="AE38" s="368"/>
      <c r="AF38" s="487"/>
      <c r="AG38" s="488"/>
      <c r="AH38" s="489"/>
      <c r="AI38" s="487"/>
      <c r="AJ38" s="488"/>
      <c r="AK38" s="489"/>
      <c r="AL38" s="360"/>
    </row>
    <row r="39" spans="1:38" s="354" customFormat="1" ht="18" customHeight="1" x14ac:dyDescent="0.25">
      <c r="A39" s="95"/>
      <c r="B39" s="467"/>
      <c r="C39" s="399"/>
      <c r="D39" s="399"/>
      <c r="E39" s="472"/>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487"/>
      <c r="AG39" s="488"/>
      <c r="AH39" s="489"/>
      <c r="AI39" s="487"/>
      <c r="AJ39" s="488"/>
      <c r="AK39" s="489"/>
      <c r="AL39" s="360"/>
    </row>
    <row r="40" spans="1:38" ht="12" customHeight="1" x14ac:dyDescent="0.25">
      <c r="A40" s="349"/>
      <c r="B40" s="369"/>
      <c r="C40" s="369"/>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61"/>
      <c r="AG40" s="361"/>
      <c r="AH40" s="361"/>
      <c r="AI40" s="361"/>
      <c r="AJ40" s="361"/>
      <c r="AK40" s="361"/>
      <c r="AL40" s="350"/>
    </row>
    <row r="41" spans="1:38" ht="12" customHeight="1" x14ac:dyDescent="0.25">
      <c r="B41" s="351"/>
      <c r="C41" s="351"/>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row>
    <row r="42" spans="1:38" ht="12" customHeight="1" x14ac:dyDescent="0.25">
      <c r="B42" s="351"/>
      <c r="C42" s="351"/>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row>
    <row r="43" spans="1:38" ht="12" customHeight="1" x14ac:dyDescent="0.25">
      <c r="B43" s="351"/>
      <c r="C43" s="351"/>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row>
    <row r="44" spans="1:38" ht="12" customHeight="1" x14ac:dyDescent="0.25">
      <c r="B44" s="351"/>
      <c r="C44" s="351"/>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row>
    <row r="46" spans="1:38" ht="12" customHeight="1" x14ac:dyDescent="0.25">
      <c r="B46" s="371"/>
      <c r="C46" s="339"/>
      <c r="D46" s="339"/>
      <c r="E46" s="339"/>
      <c r="F46" s="339"/>
      <c r="G46" s="339"/>
      <c r="H46" s="339"/>
      <c r="I46" s="339"/>
      <c r="J46" s="339"/>
      <c r="K46" s="339"/>
      <c r="L46" s="339"/>
      <c r="M46" s="339"/>
      <c r="N46" s="339"/>
      <c r="O46" s="339"/>
      <c r="P46" s="339"/>
      <c r="S46" s="371"/>
      <c r="T46" s="339"/>
      <c r="U46" s="339"/>
      <c r="V46" s="339"/>
      <c r="W46" s="339"/>
      <c r="X46" s="339"/>
      <c r="Y46" s="339"/>
      <c r="Z46" s="339"/>
      <c r="AA46" s="339"/>
      <c r="AB46" s="339"/>
      <c r="AC46" s="339"/>
      <c r="AD46" s="339"/>
      <c r="AE46" s="339"/>
      <c r="AF46" s="339"/>
      <c r="AG46" s="339"/>
      <c r="AH46" s="339"/>
      <c r="AI46" s="339"/>
      <c r="AJ46" s="339"/>
      <c r="AK46" s="339"/>
    </row>
    <row r="47" spans="1:38" ht="12" customHeight="1" x14ac:dyDescent="0.25">
      <c r="B47" s="372"/>
      <c r="C47" s="340"/>
      <c r="D47" s="341"/>
      <c r="E47" s="340"/>
      <c r="F47" s="340"/>
      <c r="G47" s="340"/>
      <c r="H47" s="340"/>
      <c r="I47" s="340"/>
      <c r="J47" s="340"/>
      <c r="K47" s="340"/>
      <c r="L47" s="340"/>
      <c r="M47" s="340"/>
      <c r="N47" s="340"/>
      <c r="O47" s="340"/>
      <c r="P47" s="340"/>
      <c r="S47" s="372"/>
      <c r="T47" s="340"/>
      <c r="U47" s="340"/>
      <c r="V47" s="340"/>
      <c r="W47" s="340"/>
      <c r="X47" s="340"/>
      <c r="Y47" s="340"/>
      <c r="Z47" s="340"/>
      <c r="AA47" s="340"/>
      <c r="AB47" s="340"/>
      <c r="AC47" s="340"/>
      <c r="AD47" s="340"/>
      <c r="AE47" s="340"/>
      <c r="AF47" s="340"/>
      <c r="AG47" s="340"/>
      <c r="AH47" s="340"/>
      <c r="AI47" s="340"/>
      <c r="AJ47" s="340"/>
      <c r="AK47" s="340"/>
    </row>
    <row r="48" spans="1:38" ht="12" customHeight="1" x14ac:dyDescent="0.25">
      <c r="B48" s="30" t="s">
        <v>26</v>
      </c>
      <c r="C48" s="26"/>
      <c r="D48" s="26"/>
      <c r="E48" s="26"/>
      <c r="S48" s="81" t="s">
        <v>507</v>
      </c>
      <c r="T48" s="26"/>
      <c r="U48" s="26"/>
      <c r="V48" s="26"/>
      <c r="W48" s="26"/>
    </row>
    <row r="49" spans="1:38" ht="12" customHeight="1" x14ac:dyDescent="0.25">
      <c r="B49" s="26"/>
      <c r="C49" s="26"/>
      <c r="D49" s="26"/>
      <c r="E49" s="26"/>
      <c r="S49" s="81" t="s">
        <v>28</v>
      </c>
      <c r="T49" s="26"/>
      <c r="U49" s="26"/>
      <c r="V49" s="26"/>
      <c r="W49" s="26"/>
    </row>
    <row r="50" spans="1:38" ht="12" customHeight="1" x14ac:dyDescent="0.25">
      <c r="B50" s="351"/>
      <c r="C50" s="351"/>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row>
    <row r="51" spans="1:38" ht="12" customHeight="1" x14ac:dyDescent="0.25">
      <c r="B51" s="351"/>
      <c r="C51" s="351"/>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row>
    <row r="62" spans="1:38" ht="10.5" customHeight="1" x14ac:dyDescent="0.25">
      <c r="A62" s="462" t="str">
        <f>'Blatt 1 Allgemeine Angaben'!$A$66</f>
        <v>Antrag auf Teilnahme Mehrgefahrenversicherung</v>
      </c>
      <c r="B62" s="351"/>
      <c r="C62" s="351"/>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row>
    <row r="63" spans="1:38" ht="12" customHeight="1" x14ac:dyDescent="0.25">
      <c r="A63" s="63" t="str">
        <f>'Blatt 1 Allgemeine Angaben'!$A$67</f>
        <v>Anlage 1.0 zur BDA; Stand: 23.08.24</v>
      </c>
      <c r="B63" s="351"/>
      <c r="C63" s="351"/>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row>
  </sheetData>
  <sheetProtection algorithmName="SHA-512" hashValue="WJbzU6ATHif6og84CcFzdB4+gIf1zS5psFrteJ+ttuQexr6SoItS2z+yG+Ibxdy0ubs2+Om7Oqls8qYva900xA==" saltValue="AXmvJPUa1Bf78d7L9LhXsg==" spinCount="100000" sheet="1" selectLockedCells="1" autoFilter="0"/>
  <mergeCells count="59">
    <mergeCell ref="B7:C7"/>
    <mergeCell ref="B8:C8"/>
    <mergeCell ref="B9:C9"/>
    <mergeCell ref="D7:AK7"/>
    <mergeCell ref="D8:AK8"/>
    <mergeCell ref="D9:AK9"/>
    <mergeCell ref="B10:C10"/>
    <mergeCell ref="D10:AK10"/>
    <mergeCell ref="B11:C11"/>
    <mergeCell ref="D11:AK11"/>
    <mergeCell ref="B12:C12"/>
    <mergeCell ref="D12:AK12"/>
    <mergeCell ref="B13:C13"/>
    <mergeCell ref="D13:AK13"/>
    <mergeCell ref="B14:C14"/>
    <mergeCell ref="D14:AK14"/>
    <mergeCell ref="B15:C15"/>
    <mergeCell ref="D15:AK15"/>
    <mergeCell ref="D23:AK23"/>
    <mergeCell ref="B16:C16"/>
    <mergeCell ref="D16:AK16"/>
    <mergeCell ref="B17:C17"/>
    <mergeCell ref="D17:AK17"/>
    <mergeCell ref="B18:C18"/>
    <mergeCell ref="B19:C19"/>
    <mergeCell ref="D19:AK19"/>
    <mergeCell ref="B20:C20"/>
    <mergeCell ref="D20:AK20"/>
    <mergeCell ref="B21:C21"/>
    <mergeCell ref="B6:AK6"/>
    <mergeCell ref="AI34:AK34"/>
    <mergeCell ref="B28:C28"/>
    <mergeCell ref="D28:AK28"/>
    <mergeCell ref="B25:C25"/>
    <mergeCell ref="D25:AK25"/>
    <mergeCell ref="B26:C26"/>
    <mergeCell ref="D26:AK26"/>
    <mergeCell ref="B27:C27"/>
    <mergeCell ref="D27:AK27"/>
    <mergeCell ref="B22:C22"/>
    <mergeCell ref="D24:AK24"/>
    <mergeCell ref="B23:C23"/>
    <mergeCell ref="D21:AK21"/>
    <mergeCell ref="B24:C24"/>
    <mergeCell ref="D22:AK22"/>
    <mergeCell ref="AF38:AH38"/>
    <mergeCell ref="AI38:AK38"/>
    <mergeCell ref="AF39:AH39"/>
    <mergeCell ref="AI39:AK39"/>
    <mergeCell ref="AF32:AK32"/>
    <mergeCell ref="AF33:AH33"/>
    <mergeCell ref="AI33:AK33"/>
    <mergeCell ref="AF35:AH35"/>
    <mergeCell ref="AI35:AK35"/>
    <mergeCell ref="AF36:AH36"/>
    <mergeCell ref="AI36:AK36"/>
    <mergeCell ref="AF37:AH37"/>
    <mergeCell ref="AI37:AK37"/>
    <mergeCell ref="AF34:AH34"/>
  </mergeCells>
  <pageMargins left="0.59055118110236227" right="0.39370078740157483" top="0.19685039370078741" bottom="0.39370078740157483" header="0.19685039370078741" footer="0.19685039370078741"/>
  <pageSetup paperSize="9" orientation="portrait" r:id="rId1"/>
  <headerFooter>
    <oddFooter xml:space="preserve">&amp;C&amp;A Seite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1:M60"/>
  <sheetViews>
    <sheetView workbookViewId="0"/>
  </sheetViews>
  <sheetFormatPr baseColWidth="10" defaultColWidth="12.59765625" defaultRowHeight="11.5" x14ac:dyDescent="0.25"/>
  <cols>
    <col min="1" max="1" width="1.69921875" style="35" customWidth="1"/>
    <col min="2" max="2" width="7.69921875" style="35" customWidth="1"/>
    <col min="3" max="3" width="18.69921875" style="35" customWidth="1"/>
    <col min="4" max="4" width="15.69921875" style="35" customWidth="1"/>
    <col min="5" max="5" width="4.69921875" style="35" customWidth="1"/>
    <col min="6" max="6" width="26.69921875" style="35" customWidth="1"/>
    <col min="7" max="10" width="6.69921875" style="35" customWidth="1"/>
    <col min="11" max="11" width="1.69921875" style="35" customWidth="1"/>
    <col min="12" max="12" width="12.69921875" style="35" hidden="1" customWidth="1"/>
    <col min="13" max="16384" width="12.59765625" style="35"/>
  </cols>
  <sheetData>
    <row r="1" spans="1:12" s="24" customFormat="1" ht="15" customHeight="1" x14ac:dyDescent="0.25">
      <c r="A1" s="75" t="str">
        <f>CONCATENATE("EU-Reg.Nr. 276 03 ",'Blatt 1 Allgemeine Angaben'!AN5)</f>
        <v xml:space="preserve">EU-Reg.Nr. 276 03   </v>
      </c>
      <c r="L1" s="67"/>
    </row>
    <row r="2" spans="1:12" s="24" customFormat="1" ht="15" customHeight="1" x14ac:dyDescent="0.25">
      <c r="A2" s="75" t="str">
        <f>CONCATENATE("Antragsteller ",IF('Blatt 1 Allgemeine Angaben'!$O$23="","_________________________",'Blatt 1 Allgemeine Angaben'!$O$23))</f>
        <v>Antragsteller _________________________</v>
      </c>
      <c r="L2" s="67"/>
    </row>
    <row r="3" spans="1:12" s="31" customFormat="1" ht="8.15" customHeight="1" x14ac:dyDescent="0.25">
      <c r="A3" s="61"/>
      <c r="B3" s="62"/>
      <c r="C3" s="62"/>
      <c r="D3" s="62"/>
      <c r="E3" s="62"/>
      <c r="F3" s="62"/>
      <c r="G3" s="62"/>
      <c r="H3" s="62"/>
      <c r="I3" s="62"/>
      <c r="J3" s="62"/>
      <c r="L3" s="68"/>
    </row>
    <row r="4" spans="1:12" ht="18" customHeight="1" x14ac:dyDescent="0.25">
      <c r="A4" s="32"/>
      <c r="B4" s="65" t="s">
        <v>56</v>
      </c>
      <c r="C4" s="65"/>
      <c r="D4" s="33"/>
      <c r="E4" s="33"/>
      <c r="F4" s="33"/>
      <c r="G4" s="33"/>
      <c r="H4" s="33"/>
      <c r="I4" s="33"/>
      <c r="J4" s="33"/>
      <c r="K4" s="34"/>
      <c r="L4" s="67"/>
    </row>
    <row r="5" spans="1:12" s="31" customFormat="1" ht="18" customHeight="1" x14ac:dyDescent="0.25">
      <c r="A5" s="94"/>
      <c r="B5" s="26" t="s">
        <v>14</v>
      </c>
      <c r="C5" s="26"/>
      <c r="D5" s="62"/>
      <c r="E5" s="62"/>
      <c r="F5" s="62"/>
      <c r="G5" s="62"/>
      <c r="H5" s="62"/>
      <c r="I5" s="62"/>
      <c r="J5" s="62"/>
      <c r="K5" s="41"/>
      <c r="L5" s="68"/>
    </row>
    <row r="6" spans="1:12" s="31" customFormat="1" ht="15" customHeight="1" x14ac:dyDescent="0.2">
      <c r="A6" s="94"/>
      <c r="B6" s="82" t="s">
        <v>20</v>
      </c>
      <c r="C6" s="83" t="s">
        <v>15</v>
      </c>
      <c r="D6" s="117"/>
      <c r="E6" s="117"/>
      <c r="F6" s="117"/>
      <c r="G6" s="116" t="s">
        <v>16</v>
      </c>
      <c r="H6" s="117"/>
      <c r="I6" s="117"/>
      <c r="J6" s="84"/>
      <c r="K6" s="41"/>
      <c r="L6" s="68"/>
    </row>
    <row r="7" spans="1:12" s="31" customFormat="1" ht="40" customHeight="1" x14ac:dyDescent="0.25">
      <c r="A7" s="94"/>
      <c r="B7" s="85" t="s">
        <v>21</v>
      </c>
      <c r="C7" s="86"/>
      <c r="D7" s="118"/>
      <c r="E7" s="118"/>
      <c r="F7" s="87"/>
      <c r="G7" s="114" t="s">
        <v>17</v>
      </c>
      <c r="H7" s="115" t="s">
        <v>18</v>
      </c>
      <c r="I7" s="115" t="s">
        <v>19</v>
      </c>
      <c r="J7" s="115" t="s">
        <v>30</v>
      </c>
      <c r="K7" s="41"/>
      <c r="L7" s="68"/>
    </row>
    <row r="8" spans="1:12" s="31" customFormat="1" ht="18" customHeight="1" x14ac:dyDescent="0.25">
      <c r="A8" s="94"/>
      <c r="B8" s="224">
        <v>1</v>
      </c>
      <c r="C8" s="91" t="s">
        <v>434</v>
      </c>
      <c r="D8" s="70"/>
      <c r="E8" s="70"/>
      <c r="F8" s="71"/>
      <c r="G8" s="119"/>
      <c r="H8" s="119"/>
      <c r="I8" s="119"/>
      <c r="J8" s="119"/>
      <c r="K8" s="41"/>
      <c r="L8" s="68"/>
    </row>
    <row r="9" spans="1:12" s="31" customFormat="1" ht="18" customHeight="1" x14ac:dyDescent="0.25">
      <c r="A9" s="94"/>
      <c r="B9" s="120">
        <v>2</v>
      </c>
      <c r="C9" s="91" t="s">
        <v>435</v>
      </c>
      <c r="D9" s="93"/>
      <c r="E9" s="93"/>
      <c r="F9" s="89"/>
      <c r="G9" s="90"/>
      <c r="H9" s="90"/>
      <c r="I9" s="90"/>
      <c r="J9" s="90"/>
      <c r="K9" s="41"/>
      <c r="L9" s="68"/>
    </row>
    <row r="10" spans="1:12" s="31" customFormat="1" ht="18" customHeight="1" x14ac:dyDescent="0.25">
      <c r="A10" s="94"/>
      <c r="B10" s="120">
        <v>3</v>
      </c>
      <c r="C10" s="225" t="s">
        <v>433</v>
      </c>
      <c r="D10" s="93"/>
      <c r="E10" s="93"/>
      <c r="F10" s="89"/>
      <c r="G10" s="90"/>
      <c r="H10" s="90"/>
      <c r="I10" s="90"/>
      <c r="J10" s="90"/>
      <c r="K10" s="41"/>
      <c r="L10" s="68"/>
    </row>
    <row r="11" spans="1:12" s="31" customFormat="1" ht="18" customHeight="1" x14ac:dyDescent="0.25">
      <c r="A11" s="95"/>
      <c r="B11" s="120"/>
      <c r="D11" s="88"/>
      <c r="E11" s="88"/>
      <c r="F11" s="92"/>
      <c r="G11" s="90"/>
      <c r="H11" s="90"/>
      <c r="I11" s="90"/>
      <c r="J11" s="90"/>
      <c r="K11" s="41"/>
      <c r="L11" s="68"/>
    </row>
    <row r="12" spans="1:12" s="31" customFormat="1" ht="18" customHeight="1" x14ac:dyDescent="0.25">
      <c r="A12" s="95"/>
      <c r="B12" s="91"/>
      <c r="C12" s="88"/>
      <c r="D12" s="88"/>
      <c r="E12" s="88"/>
      <c r="F12" s="88"/>
      <c r="G12" s="88"/>
      <c r="H12" s="88"/>
      <c r="I12" s="88"/>
      <c r="J12" s="92"/>
      <c r="K12" s="96"/>
      <c r="L12" s="68"/>
    </row>
    <row r="13" spans="1:12" s="31" customFormat="1" ht="18" customHeight="1" x14ac:dyDescent="0.25">
      <c r="A13" s="95"/>
      <c r="B13" s="305"/>
      <c r="C13" s="70"/>
      <c r="D13" s="70"/>
      <c r="E13" s="70"/>
      <c r="F13" s="70"/>
      <c r="G13" s="70"/>
      <c r="H13" s="70"/>
      <c r="I13" s="70"/>
      <c r="J13" s="71"/>
      <c r="K13" s="41" t="s">
        <v>9</v>
      </c>
      <c r="L13" s="68"/>
    </row>
    <row r="14" spans="1:12" s="31" customFormat="1" ht="18" customHeight="1" x14ac:dyDescent="0.25">
      <c r="A14" s="95"/>
      <c r="B14" s="306"/>
      <c r="C14" s="93"/>
      <c r="D14" s="93"/>
      <c r="E14" s="93"/>
      <c r="F14" s="93"/>
      <c r="G14" s="93"/>
      <c r="H14" s="93"/>
      <c r="I14" s="93"/>
      <c r="J14" s="89"/>
      <c r="K14" s="41"/>
      <c r="L14" s="68"/>
    </row>
    <row r="15" spans="1:12" s="31" customFormat="1" ht="12" customHeight="1" x14ac:dyDescent="0.25">
      <c r="A15" s="95"/>
      <c r="B15" s="69"/>
      <c r="C15" s="26"/>
      <c r="D15" s="26"/>
      <c r="E15" s="26"/>
      <c r="F15" s="26"/>
      <c r="G15" s="26"/>
      <c r="H15" s="26"/>
      <c r="I15" s="26"/>
      <c r="J15" s="26"/>
      <c r="K15" s="41"/>
      <c r="L15" s="68"/>
    </row>
    <row r="16" spans="1:12" s="31" customFormat="1" ht="12" customHeight="1" x14ac:dyDescent="0.25">
      <c r="A16" s="95"/>
      <c r="B16" s="69"/>
      <c r="C16" s="26"/>
      <c r="D16" s="26"/>
      <c r="E16" s="26"/>
      <c r="F16" s="26"/>
      <c r="G16" s="26"/>
      <c r="H16" s="26"/>
      <c r="I16" s="26"/>
      <c r="J16" s="26"/>
      <c r="K16" s="41"/>
      <c r="L16" s="68"/>
    </row>
    <row r="17" spans="1:12" s="31" customFormat="1" ht="12" customHeight="1" x14ac:dyDescent="0.25">
      <c r="A17" s="95"/>
      <c r="B17" s="69"/>
      <c r="C17" s="26"/>
      <c r="D17" s="26"/>
      <c r="E17" s="26"/>
      <c r="F17" s="26"/>
      <c r="G17" s="26"/>
      <c r="H17" s="26"/>
      <c r="I17" s="26"/>
      <c r="J17" s="26"/>
      <c r="K17" s="41"/>
      <c r="L17" s="68"/>
    </row>
    <row r="18" spans="1:12" s="31" customFormat="1" ht="12" customHeight="1" x14ac:dyDescent="0.25">
      <c r="A18" s="95"/>
      <c r="B18" s="69"/>
      <c r="C18" s="26"/>
      <c r="D18" s="26"/>
      <c r="E18" s="26"/>
      <c r="F18" s="26"/>
      <c r="G18" s="26"/>
      <c r="H18" s="26"/>
      <c r="I18" s="26"/>
      <c r="J18" s="26"/>
      <c r="K18" s="41"/>
      <c r="L18" s="68"/>
    </row>
    <row r="19" spans="1:12" s="31" customFormat="1" ht="12" customHeight="1" x14ac:dyDescent="0.25">
      <c r="A19" s="95"/>
      <c r="B19" s="69"/>
      <c r="C19" s="26"/>
      <c r="D19" s="26"/>
      <c r="E19" s="26"/>
      <c r="F19" s="26"/>
      <c r="G19" s="50"/>
      <c r="H19" s="26"/>
      <c r="I19" s="26"/>
      <c r="J19" s="26"/>
      <c r="K19" s="41"/>
      <c r="L19" s="68"/>
    </row>
    <row r="20" spans="1:12" s="28" customFormat="1" ht="12" customHeight="1" x14ac:dyDescent="0.25">
      <c r="A20" s="43"/>
      <c r="B20" s="101"/>
      <c r="C20" s="101"/>
      <c r="D20" s="101"/>
      <c r="E20" s="26"/>
      <c r="F20" s="101"/>
      <c r="G20" s="101"/>
      <c r="H20" s="101"/>
      <c r="I20" s="101"/>
      <c r="J20" s="101"/>
      <c r="K20" s="44"/>
      <c r="L20" s="68"/>
    </row>
    <row r="21" spans="1:12" s="28" customFormat="1" ht="12" customHeight="1" x14ac:dyDescent="0.25">
      <c r="A21" s="43"/>
      <c r="B21" s="100"/>
      <c r="C21" s="100"/>
      <c r="D21" s="226"/>
      <c r="E21" s="26"/>
      <c r="F21" s="100"/>
      <c r="G21" s="100"/>
      <c r="H21" s="100"/>
      <c r="I21" s="100"/>
      <c r="J21" s="100"/>
      <c r="K21" s="44"/>
      <c r="L21" s="68"/>
    </row>
    <row r="22" spans="1:12" s="28" customFormat="1" ht="12" customHeight="1" x14ac:dyDescent="0.25">
      <c r="A22" s="43"/>
      <c r="B22" s="30" t="s">
        <v>26</v>
      </c>
      <c r="C22" s="26"/>
      <c r="D22" s="26"/>
      <c r="E22" s="26"/>
      <c r="F22" s="81" t="s">
        <v>27</v>
      </c>
      <c r="G22" s="26"/>
      <c r="H22" s="26"/>
      <c r="I22" s="26"/>
      <c r="J22" s="26"/>
      <c r="K22" s="44"/>
      <c r="L22" s="68"/>
    </row>
    <row r="23" spans="1:12" s="28" customFormat="1" ht="12" customHeight="1" x14ac:dyDescent="0.25">
      <c r="A23" s="43"/>
      <c r="B23" s="26"/>
      <c r="C23" s="26"/>
      <c r="D23" s="26"/>
      <c r="E23" s="26"/>
      <c r="F23" s="81" t="s">
        <v>28</v>
      </c>
      <c r="G23" s="26"/>
      <c r="H23" s="26"/>
      <c r="I23" s="26"/>
      <c r="J23" s="26"/>
      <c r="K23" s="44"/>
      <c r="L23" s="68"/>
    </row>
    <row r="24" spans="1:12" s="31" customFormat="1" ht="7" customHeight="1" x14ac:dyDescent="0.25">
      <c r="A24" s="97"/>
      <c r="B24" s="98"/>
      <c r="C24" s="98"/>
      <c r="D24" s="98"/>
      <c r="E24" s="98"/>
      <c r="F24" s="98"/>
      <c r="G24" s="98"/>
      <c r="H24" s="98"/>
      <c r="I24" s="98"/>
      <c r="J24" s="98"/>
      <c r="K24" s="99"/>
      <c r="L24" s="68"/>
    </row>
    <row r="25" spans="1:12" s="31" customFormat="1" ht="12" customHeight="1" x14ac:dyDescent="0.25">
      <c r="A25" s="57"/>
      <c r="B25" s="57"/>
      <c r="C25" s="57"/>
      <c r="L25" s="68"/>
    </row>
    <row r="26" spans="1:12" s="31" customFormat="1" ht="12" customHeight="1" x14ac:dyDescent="0.25">
      <c r="A26" s="50"/>
      <c r="B26" s="50"/>
      <c r="C26" s="50"/>
      <c r="L26" s="68"/>
    </row>
    <row r="27" spans="1:12" s="31" customFormat="1" ht="12" customHeight="1" x14ac:dyDescent="0.25">
      <c r="A27" s="50"/>
      <c r="B27" s="50"/>
      <c r="C27" s="50"/>
      <c r="L27" s="68"/>
    </row>
    <row r="28" spans="1:12" s="31" customFormat="1" ht="12" customHeight="1" x14ac:dyDescent="0.25">
      <c r="A28" s="50"/>
      <c r="B28" s="50"/>
      <c r="C28" s="50"/>
      <c r="L28" s="68"/>
    </row>
    <row r="29" spans="1:12" s="31" customFormat="1" ht="12" customHeight="1" x14ac:dyDescent="0.25">
      <c r="A29" s="50"/>
      <c r="B29" s="50"/>
      <c r="C29" s="50"/>
      <c r="L29" s="68"/>
    </row>
    <row r="30" spans="1:12" s="31" customFormat="1" ht="12" customHeight="1" x14ac:dyDescent="0.25">
      <c r="A30" s="50"/>
      <c r="B30" s="50"/>
      <c r="C30" s="50"/>
      <c r="L30" s="68"/>
    </row>
    <row r="31" spans="1:12" s="31" customFormat="1" ht="12" customHeight="1" x14ac:dyDescent="0.25">
      <c r="A31" s="50"/>
      <c r="B31" s="50"/>
      <c r="C31" s="50"/>
      <c r="L31" s="68"/>
    </row>
    <row r="32" spans="1:12" s="31" customFormat="1" ht="12" customHeight="1" x14ac:dyDescent="0.25">
      <c r="A32" s="50"/>
      <c r="B32" s="50"/>
      <c r="C32" s="50"/>
      <c r="L32" s="68"/>
    </row>
    <row r="33" spans="1:12" s="31" customFormat="1" ht="12" customHeight="1" x14ac:dyDescent="0.25">
      <c r="A33" s="50"/>
      <c r="B33" s="50"/>
      <c r="C33" s="50"/>
      <c r="L33" s="68"/>
    </row>
    <row r="34" spans="1:12" s="31" customFormat="1" ht="12" customHeight="1" x14ac:dyDescent="0.25">
      <c r="A34" s="50"/>
      <c r="B34" s="50"/>
      <c r="C34" s="50"/>
      <c r="L34" s="68"/>
    </row>
    <row r="35" spans="1:12" s="31" customFormat="1" ht="12" customHeight="1" x14ac:dyDescent="0.25">
      <c r="A35" s="50"/>
      <c r="B35" s="50"/>
      <c r="C35" s="50"/>
      <c r="L35" s="68"/>
    </row>
    <row r="36" spans="1:12" s="31" customFormat="1" ht="12" customHeight="1" x14ac:dyDescent="0.25">
      <c r="A36" s="50"/>
      <c r="B36" s="50"/>
      <c r="C36" s="50"/>
      <c r="L36" s="68"/>
    </row>
    <row r="37" spans="1:12" s="31" customFormat="1" ht="12" customHeight="1" x14ac:dyDescent="0.25">
      <c r="A37" s="50"/>
      <c r="B37" s="50"/>
      <c r="C37" s="50"/>
      <c r="L37" s="68"/>
    </row>
    <row r="38" spans="1:12" s="31" customFormat="1" ht="12" customHeight="1" x14ac:dyDescent="0.25">
      <c r="A38" s="50"/>
      <c r="B38" s="50"/>
      <c r="C38" s="50"/>
      <c r="L38" s="68"/>
    </row>
    <row r="39" spans="1:12" s="31" customFormat="1" ht="12" customHeight="1" x14ac:dyDescent="0.25">
      <c r="A39" s="50"/>
      <c r="B39" s="50"/>
      <c r="C39" s="50"/>
      <c r="L39" s="68"/>
    </row>
    <row r="40" spans="1:12" s="31" customFormat="1" ht="12" customHeight="1" x14ac:dyDescent="0.25">
      <c r="A40" s="50"/>
      <c r="B40" s="50"/>
      <c r="C40" s="50"/>
      <c r="L40" s="68"/>
    </row>
    <row r="41" spans="1:12" s="31" customFormat="1" ht="12" customHeight="1" x14ac:dyDescent="0.25">
      <c r="A41" s="50"/>
      <c r="B41" s="50"/>
      <c r="C41" s="50"/>
      <c r="L41" s="68"/>
    </row>
    <row r="42" spans="1:12" s="31" customFormat="1" ht="12" customHeight="1" x14ac:dyDescent="0.25">
      <c r="A42" s="50"/>
      <c r="B42" s="50"/>
      <c r="C42" s="50"/>
      <c r="L42" s="68"/>
    </row>
    <row r="43" spans="1:12" s="31" customFormat="1" ht="12" customHeight="1" x14ac:dyDescent="0.25">
      <c r="A43" s="50"/>
      <c r="B43" s="50"/>
      <c r="C43" s="50"/>
      <c r="L43" s="68"/>
    </row>
    <row r="44" spans="1:12" s="31" customFormat="1" ht="12" customHeight="1" x14ac:dyDescent="0.25">
      <c r="A44" s="50"/>
      <c r="B44" s="50"/>
      <c r="C44" s="50"/>
      <c r="L44" s="68"/>
    </row>
    <row r="45" spans="1:12" s="31" customFormat="1" ht="12" customHeight="1" x14ac:dyDescent="0.25">
      <c r="A45" s="50"/>
      <c r="B45" s="50"/>
      <c r="C45" s="50"/>
      <c r="L45" s="68"/>
    </row>
    <row r="46" spans="1:12" s="31" customFormat="1" ht="12" customHeight="1" x14ac:dyDescent="0.25">
      <c r="A46" s="50"/>
      <c r="B46" s="50"/>
      <c r="C46" s="50"/>
      <c r="L46" s="68"/>
    </row>
    <row r="47" spans="1:12" s="31" customFormat="1" ht="12" customHeight="1" x14ac:dyDescent="0.25">
      <c r="A47" s="50"/>
      <c r="B47" s="50"/>
      <c r="C47" s="50"/>
      <c r="L47" s="68"/>
    </row>
    <row r="48" spans="1:12" s="31" customFormat="1" ht="12" customHeight="1" x14ac:dyDescent="0.25">
      <c r="A48" s="50"/>
      <c r="B48" s="50"/>
      <c r="C48" s="50"/>
      <c r="L48" s="68"/>
    </row>
    <row r="49" spans="1:13" s="31" customFormat="1" ht="12" customHeight="1" x14ac:dyDescent="0.25">
      <c r="A49" s="50"/>
      <c r="B49" s="50"/>
      <c r="C49" s="50"/>
      <c r="L49" s="68"/>
    </row>
    <row r="50" spans="1:13" s="31" customFormat="1" ht="12" customHeight="1" x14ac:dyDescent="0.25">
      <c r="A50" s="50"/>
      <c r="B50" s="50"/>
      <c r="C50" s="50"/>
      <c r="L50" s="68"/>
    </row>
    <row r="51" spans="1:13" s="31" customFormat="1" ht="12" customHeight="1" x14ac:dyDescent="0.25">
      <c r="A51" s="50"/>
      <c r="B51" s="50"/>
      <c r="C51" s="50"/>
      <c r="L51" s="68"/>
    </row>
    <row r="52" spans="1:13" s="31" customFormat="1" ht="12" customHeight="1" x14ac:dyDescent="0.25">
      <c r="A52" s="50"/>
      <c r="B52" s="50"/>
      <c r="C52" s="50"/>
      <c r="L52" s="68"/>
    </row>
    <row r="53" spans="1:13" s="31" customFormat="1" ht="12" customHeight="1" x14ac:dyDescent="0.25">
      <c r="A53" s="50"/>
      <c r="B53" s="50"/>
      <c r="C53" s="50"/>
      <c r="L53" s="68"/>
    </row>
    <row r="54" spans="1:13" s="31" customFormat="1" ht="12" customHeight="1" x14ac:dyDescent="0.25">
      <c r="A54" s="50"/>
      <c r="B54" s="50"/>
      <c r="C54" s="50"/>
      <c r="L54" s="68"/>
    </row>
    <row r="55" spans="1:13" s="31" customFormat="1" ht="12" customHeight="1" x14ac:dyDescent="0.25">
      <c r="A55" s="122"/>
      <c r="B55" s="122"/>
      <c r="C55" s="122"/>
      <c r="L55" s="68"/>
    </row>
    <row r="56" spans="1:13" s="31" customFormat="1" ht="4" customHeight="1" x14ac:dyDescent="0.25">
      <c r="A56" s="50"/>
      <c r="B56" s="50"/>
      <c r="C56" s="50"/>
      <c r="L56" s="68"/>
    </row>
    <row r="57" spans="1:13" s="24" customFormat="1" ht="11.15" customHeight="1" x14ac:dyDescent="0.25">
      <c r="A57" s="58" t="s">
        <v>6</v>
      </c>
      <c r="B57" s="59" t="s">
        <v>10</v>
      </c>
      <c r="C57" s="59"/>
      <c r="D57" s="59"/>
      <c r="E57" s="59"/>
      <c r="F57" s="59"/>
      <c r="G57" s="59"/>
      <c r="H57" s="59"/>
      <c r="I57" s="59"/>
      <c r="J57" s="59"/>
      <c r="L57" s="68"/>
      <c r="M57" s="31"/>
    </row>
    <row r="58" spans="1:13" s="31" customFormat="1" ht="4" customHeight="1" x14ac:dyDescent="0.25">
      <c r="A58" s="61"/>
      <c r="B58" s="62"/>
      <c r="C58" s="62"/>
      <c r="D58" s="62"/>
      <c r="E58" s="62"/>
      <c r="F58" s="62"/>
      <c r="G58" s="62"/>
      <c r="H58" s="62"/>
      <c r="I58" s="62"/>
      <c r="J58" s="62"/>
      <c r="L58" s="68"/>
    </row>
    <row r="59" spans="1:13" s="31" customFormat="1" ht="11.15" customHeight="1" x14ac:dyDescent="0.25">
      <c r="A59" s="21" t="str">
        <f>'Blatt 1 Allgemeine Angaben'!$A$66</f>
        <v>Antrag auf Teilnahme Mehrgefahrenversicherung</v>
      </c>
      <c r="B59" s="62"/>
      <c r="C59" s="62"/>
      <c r="D59" s="62"/>
      <c r="E59" s="62"/>
      <c r="F59" s="62"/>
      <c r="L59" s="68"/>
    </row>
    <row r="60" spans="1:13" s="31" customFormat="1" ht="11.15" customHeight="1" x14ac:dyDescent="0.25">
      <c r="A60" s="63" t="str">
        <f>'Blatt 1 Allgemeine Angaben'!$A$67</f>
        <v>Anlage 1.0 zur BDA; Stand: 23.08.24</v>
      </c>
      <c r="B60" s="62"/>
      <c r="C60" s="62"/>
      <c r="D60" s="62"/>
      <c r="E60" s="62"/>
      <c r="F60" s="62"/>
      <c r="G60" s="22"/>
      <c r="H60" s="22"/>
      <c r="I60" s="22"/>
      <c r="J60" s="22"/>
      <c r="L60" s="68"/>
    </row>
  </sheetData>
  <sheetProtection selectLockedCells="1" autoFilter="0"/>
  <sortState xmlns:xlrd2="http://schemas.microsoft.com/office/spreadsheetml/2017/richdata2" ref="C8:C9">
    <sortCondition ref="C7:C9"/>
  </sortState>
  <pageMargins left="0.59055118110236227" right="0.39370078740157483" top="0.19685039370078741" bottom="0.39370078740157483" header="0.19685039370078741" footer="0.19685039370078741"/>
  <pageSetup paperSize="9" scale="9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29</vt:i4>
      </vt:variant>
    </vt:vector>
  </HeadingPairs>
  <TitlesOfParts>
    <vt:vector size="39" baseType="lpstr">
      <vt:lpstr>Änderungsdoku</vt:lpstr>
      <vt:lpstr>Ausfüllhinweise</vt:lpstr>
      <vt:lpstr>Blatt 1 Allgemeine Angaben</vt:lpstr>
      <vt:lpstr>Blatt 2 Angaben Begünstigte</vt:lpstr>
      <vt:lpstr>Blatt 3 Kulturen - Risiken</vt:lpstr>
      <vt:lpstr>Seite 4 Zuschussberechnung</vt:lpstr>
      <vt:lpstr>Kataloge</vt:lpstr>
      <vt:lpstr>Blatt 4 Priorisierung Zusatzang</vt:lpstr>
      <vt:lpstr>Blatt 5 Erklärungen z. Antrag</vt:lpstr>
      <vt:lpstr>Seite 5 Anlagen</vt:lpstr>
      <vt:lpstr>'Blatt 4 Priorisierung Zusatzang'!_Hlk163056328</vt:lpstr>
      <vt:lpstr>Ackerfutter</vt:lpstr>
      <vt:lpstr>Andere_Handelsgewächse</vt:lpstr>
      <vt:lpstr>Bew.Stellen</vt:lpstr>
      <vt:lpstr>Dauergrünland</vt:lpstr>
      <vt:lpstr>Dauerkulturen</vt:lpstr>
      <vt:lpstr>Änderungsdoku!Druckbereich</vt:lpstr>
      <vt:lpstr>Ausfüllhinweise!Druckbereich</vt:lpstr>
      <vt:lpstr>'Blatt 1 Allgemeine Angaben'!Druckbereich</vt:lpstr>
      <vt:lpstr>'Blatt 2 Angaben Begünstigte'!Druckbereich</vt:lpstr>
      <vt:lpstr>'Blatt 4 Priorisierung Zusatzang'!Druckbereich</vt:lpstr>
      <vt:lpstr>'Seite 4 Zuschussberechnung'!Druckbereich</vt:lpstr>
      <vt:lpstr>'Seite 5 Anlagen'!Druckbereich</vt:lpstr>
      <vt:lpstr>Änderungsdoku!Drucktitel</vt:lpstr>
      <vt:lpstr>'Blatt 3 Kulturen - Risiken'!Drucktitel</vt:lpstr>
      <vt:lpstr>Energiepflanzen</vt:lpstr>
      <vt:lpstr>Ergebnis</vt:lpstr>
      <vt:lpstr>Gemüse</vt:lpstr>
      <vt:lpstr>Getreide</vt:lpstr>
      <vt:lpstr>Hackfrüchte</vt:lpstr>
      <vt:lpstr>Jahr</vt:lpstr>
      <vt:lpstr>Krit_DK</vt:lpstr>
      <vt:lpstr>Kulturgruppe</vt:lpstr>
      <vt:lpstr>Leg_Mischung</vt:lpstr>
      <vt:lpstr>Mischkultur</vt:lpstr>
      <vt:lpstr>NC</vt:lpstr>
      <vt:lpstr>NC_DK</vt:lpstr>
      <vt:lpstr>Ölsaaten</vt:lpstr>
      <vt:lpstr>Versicherung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Karsten.Pleuss@ml.niedersachsen.de</dc:creator>
  <cp:lastModifiedBy>Pleuß, Karsten (ML)</cp:lastModifiedBy>
  <cp:lastPrinted>2024-08-27T10:23:06Z</cp:lastPrinted>
  <dcterms:created xsi:type="dcterms:W3CDTF">2023-03-08T08:44:42Z</dcterms:created>
  <dcterms:modified xsi:type="dcterms:W3CDTF">2024-08-28T10:10:53Z</dcterms:modified>
</cp:coreProperties>
</file>